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180" tabRatio="801" firstSheet="1" activeTab="1"/>
  </bookViews>
  <sheets>
    <sheet name="May 2025" sheetId="8" state="hidden" r:id="rId1"/>
    <sheet name="June 2025" sheetId="9" r:id="rId2"/>
    <sheet name="July 2025" sheetId="14" r:id="rId3"/>
  </sheets>
  <calcPr calcId="162913" fullPrecision="0"/>
</workbook>
</file>

<file path=xl/calcChain.xml><?xml version="1.0" encoding="utf-8"?>
<calcChain xmlns="http://schemas.openxmlformats.org/spreadsheetml/2006/main">
  <c r="I46" i="9" l="1"/>
  <c r="I46" i="14"/>
  <c r="I5" i="14"/>
  <c r="I6" i="14"/>
  <c r="B43" i="14" l="1"/>
  <c r="B42" i="14"/>
  <c r="B41" i="14"/>
  <c r="B40" i="14"/>
  <c r="B37" i="14"/>
  <c r="B36" i="14"/>
  <c r="B35" i="14"/>
  <c r="B34" i="14"/>
  <c r="B33" i="14"/>
  <c r="B32" i="14"/>
  <c r="B31" i="14"/>
  <c r="B28" i="14"/>
  <c r="B27" i="14"/>
  <c r="B26" i="14"/>
  <c r="B25" i="14"/>
  <c r="B24" i="14"/>
  <c r="B23" i="14"/>
  <c r="B22" i="14"/>
  <c r="B19" i="14"/>
  <c r="B18" i="14"/>
  <c r="B17" i="14"/>
  <c r="B16" i="14"/>
  <c r="B15" i="14"/>
  <c r="B14" i="14"/>
  <c r="B13" i="14"/>
  <c r="B10" i="14"/>
  <c r="B9" i="14"/>
  <c r="B8" i="14"/>
  <c r="B7" i="14"/>
  <c r="B6" i="14"/>
  <c r="B5" i="14"/>
  <c r="B41" i="9" l="1"/>
  <c r="B38" i="9"/>
  <c r="B37" i="9"/>
  <c r="B36" i="9"/>
  <c r="B35" i="9"/>
  <c r="B34" i="9"/>
  <c r="B33" i="9"/>
  <c r="B32" i="9"/>
  <c r="B29" i="9"/>
  <c r="B28" i="9"/>
  <c r="B27" i="9"/>
  <c r="B26" i="9"/>
  <c r="B25" i="9"/>
  <c r="B24" i="9"/>
  <c r="B23" i="9"/>
  <c r="B20" i="9"/>
  <c r="B19" i="9"/>
  <c r="B18" i="9"/>
  <c r="B17" i="9"/>
  <c r="B16" i="9"/>
  <c r="B15" i="9"/>
  <c r="B14" i="9"/>
  <c r="B11" i="9"/>
  <c r="B10" i="9"/>
  <c r="B9" i="9"/>
  <c r="B8" i="9"/>
  <c r="B7" i="9"/>
  <c r="B6" i="9"/>
  <c r="B5" i="9"/>
  <c r="I9" i="9" l="1"/>
  <c r="I8" i="9"/>
  <c r="I7" i="9"/>
  <c r="I6" i="9"/>
  <c r="I5" i="9"/>
  <c r="B4" i="9"/>
  <c r="I44" i="8"/>
  <c r="I45" i="8" s="1"/>
  <c r="B7" i="8"/>
  <c r="I45" i="14"/>
  <c r="I44" i="14"/>
  <c r="E47" i="8" l="1"/>
  <c r="I40" i="14"/>
  <c r="I43" i="8" l="1"/>
  <c r="I42" i="8"/>
  <c r="I43" i="14"/>
  <c r="I40" i="8" l="1"/>
  <c r="I42" i="14"/>
  <c r="I41" i="14"/>
  <c r="I41" i="8" l="1"/>
  <c r="I39" i="8" l="1"/>
  <c r="B39" i="8"/>
  <c r="I37" i="14"/>
  <c r="I37" i="8" l="1"/>
  <c r="I36" i="8"/>
  <c r="I36" i="14" l="1"/>
  <c r="I35" i="8" l="1"/>
  <c r="B31" i="8"/>
  <c r="B22" i="8"/>
  <c r="B13" i="8"/>
  <c r="I35" i="14"/>
  <c r="I34" i="8" l="1"/>
  <c r="I34" i="14"/>
  <c r="C54" i="8" l="1"/>
  <c r="C53" i="8"/>
  <c r="E52" i="8"/>
  <c r="C52" i="8"/>
  <c r="C51" i="8"/>
  <c r="I33" i="8" l="1"/>
  <c r="I33" i="14"/>
  <c r="I32" i="14"/>
  <c r="F56" i="8"/>
  <c r="D56" i="8"/>
  <c r="I41" i="9"/>
  <c r="I32" i="8"/>
  <c r="I38" i="9"/>
  <c r="I37" i="9"/>
  <c r="I36" i="9"/>
  <c r="I35" i="9"/>
  <c r="I34" i="9"/>
  <c r="I33" i="9"/>
  <c r="I32" i="9"/>
  <c r="I29" i="9"/>
  <c r="I28" i="9"/>
  <c r="I27" i="9"/>
  <c r="I26" i="9"/>
  <c r="I25" i="9"/>
  <c r="I24" i="9"/>
  <c r="I23" i="9"/>
  <c r="I20" i="9"/>
  <c r="I19" i="9"/>
  <c r="I18" i="9"/>
  <c r="I17" i="9"/>
  <c r="I16" i="9"/>
  <c r="I15" i="9"/>
  <c r="I14" i="9"/>
  <c r="I11" i="9"/>
  <c r="I10" i="9"/>
  <c r="I12" i="9" s="1"/>
  <c r="I31" i="8"/>
  <c r="I28" i="8"/>
  <c r="I27" i="8"/>
  <c r="I26" i="8"/>
  <c r="I25" i="8"/>
  <c r="I24" i="8"/>
  <c r="I23" i="8"/>
  <c r="I22" i="8"/>
  <c r="I19" i="8"/>
  <c r="I18" i="8"/>
  <c r="I17" i="8"/>
  <c r="I16" i="8"/>
  <c r="I15" i="8"/>
  <c r="I14" i="8"/>
  <c r="I13" i="8"/>
  <c r="I10" i="8"/>
  <c r="I9" i="8"/>
  <c r="I8" i="8"/>
  <c r="I7" i="8"/>
  <c r="I31" i="14"/>
  <c r="I28" i="14"/>
  <c r="I27" i="14"/>
  <c r="I26" i="14"/>
  <c r="I25" i="14"/>
  <c r="I24" i="14"/>
  <c r="I23" i="14"/>
  <c r="I22" i="14"/>
  <c r="I19" i="14"/>
  <c r="I18" i="14"/>
  <c r="I17" i="14"/>
  <c r="I16" i="14"/>
  <c r="I15" i="14"/>
  <c r="I14" i="14"/>
  <c r="I13" i="14"/>
  <c r="I10" i="14"/>
  <c r="I9" i="14"/>
  <c r="I8" i="14"/>
  <c r="I7" i="14"/>
  <c r="I11" i="14" s="1"/>
  <c r="I38" i="14" l="1"/>
  <c r="I38" i="8"/>
  <c r="I20" i="8"/>
  <c r="I39" i="9"/>
  <c r="I21" i="9"/>
  <c r="I20" i="14"/>
  <c r="I29" i="14"/>
  <c r="I11" i="8"/>
  <c r="I29" i="8"/>
  <c r="I30" i="9"/>
  <c r="I47" i="14" l="1"/>
  <c r="J48" i="14" s="1"/>
  <c r="I46" i="8"/>
  <c r="J47" i="8" s="1"/>
  <c r="I47" i="9"/>
  <c r="J48" i="9" s="1"/>
</calcChain>
</file>

<file path=xl/sharedStrings.xml><?xml version="1.0" encoding="utf-8"?>
<sst xmlns="http://schemas.openxmlformats.org/spreadsheetml/2006/main" count="293" uniqueCount="44">
  <si>
    <t>DAY OF WEEK</t>
  </si>
  <si>
    <t>DATE</t>
  </si>
  <si>
    <t>MORNING</t>
  </si>
  <si>
    <t>AFTERNOON</t>
  </si>
  <si>
    <t>EVENING</t>
  </si>
  <si>
    <t>TOTAL WK HRS</t>
  </si>
  <si>
    <t>Remarks</t>
  </si>
  <si>
    <t>Monday</t>
  </si>
  <si>
    <t>Tuesday</t>
  </si>
  <si>
    <t>Wednesday</t>
  </si>
  <si>
    <t>Thursday</t>
  </si>
  <si>
    <t>Friday</t>
  </si>
  <si>
    <t>Saturday</t>
  </si>
  <si>
    <t>Sunday</t>
  </si>
  <si>
    <t>Start</t>
  </si>
  <si>
    <t>Stop</t>
  </si>
  <si>
    <t>WEEKLY TOTAL</t>
  </si>
  <si>
    <t>I hereby certify that the above report of time is a correct statement and includes total hours worked each workday for the period covered as indicated at the top of this page.</t>
  </si>
  <si>
    <t>June</t>
  </si>
  <si>
    <t>July</t>
  </si>
  <si>
    <t>May</t>
  </si>
  <si>
    <t>through</t>
  </si>
  <si>
    <t xml:space="preserve">NORMAL WORKING HOURS: </t>
  </si>
  <si>
    <t xml:space="preserve">to </t>
  </si>
  <si>
    <t>ADDRESS:</t>
  </si>
  <si>
    <t>SIGNATURE</t>
  </si>
  <si>
    <t>SUPERVISOR</t>
  </si>
  <si>
    <t>RATE OF PAY:</t>
  </si>
  <si>
    <t>MONTHLY TOTAL HOURS:</t>
  </si>
  <si>
    <t>Holiday</t>
  </si>
  <si>
    <t xml:space="preserve">NAME: </t>
  </si>
  <si>
    <t>XXX-XX-</t>
  </si>
  <si>
    <t>SS. # :</t>
  </si>
  <si>
    <t>POSITION:</t>
  </si>
  <si>
    <t>SCHOOL/SITE:</t>
  </si>
  <si>
    <r>
      <t xml:space="preserve">FOR </t>
    </r>
    <r>
      <rPr>
        <b/>
        <u/>
        <sz val="8"/>
        <rFont val="Arial"/>
        <family val="2"/>
      </rPr>
      <t xml:space="preserve">11TH </t>
    </r>
    <r>
      <rPr>
        <b/>
        <sz val="8"/>
        <rFont val="Arial"/>
        <family val="2"/>
      </rPr>
      <t>MONTH OR PERIOD</t>
    </r>
  </si>
  <si>
    <t>FOR 12TH MONTH OR PERIOD</t>
  </si>
  <si>
    <t xml:space="preserve">ID #:  </t>
  </si>
  <si>
    <t>Workday</t>
  </si>
  <si>
    <t xml:space="preserve">Budget Code:  </t>
  </si>
  <si>
    <t xml:space="preserve">Substitute for:  </t>
  </si>
  <si>
    <t>CONTRACT EMPLOYEE DAILY AND MONTHLY TIME REPORT</t>
  </si>
  <si>
    <t>Early Rel. Last Day</t>
  </si>
  <si>
    <t>FOR 1st MONTH OR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</si>
</sst>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[h]:mm"/>
    <numFmt numFmtId="165" formatCode="mm/dd/yy;@"/>
    <numFmt numFmtId="166" formatCode="[$-409]h:mm\ AM/PM;@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6"/>
      <name val="Arial"/>
      <family val="2"/>
    </font>
    <font>
      <b/>
      <sz val="4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10"/>
      <name val="Arial Narrow"/>
      <family val="2"/>
    </font>
    <font>
      <b/>
      <sz val="9"/>
      <color indexed="8"/>
      <name val="Arial"/>
      <family val="2"/>
    </font>
    <font>
      <b/>
      <sz val="8.5"/>
      <color indexed="8"/>
      <name val="Arial"/>
      <family val="2"/>
    </font>
    <font>
      <b/>
      <sz val="8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16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0" fillId="0" borderId="2" xfId="0" applyFont="1" applyBorder="1" applyAlignment="1">
      <alignment horizontal="center" wrapText="1"/>
    </xf>
    <xf numFmtId="49" fontId="8" fillId="0" borderId="1" xfId="0" applyNumberFormat="1" applyFont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horizontal="right"/>
      <protection locked="0"/>
    </xf>
    <xf numFmtId="20" fontId="2" fillId="0" borderId="3" xfId="0" applyNumberFormat="1" applyFont="1" applyBorder="1" applyAlignment="1" applyProtection="1">
      <alignment horizontal="center" wrapText="1"/>
      <protection hidden="1"/>
    </xf>
    <xf numFmtId="20" fontId="3" fillId="0" borderId="1" xfId="0" applyNumberFormat="1" applyFont="1" applyBorder="1" applyProtection="1">
      <protection hidden="1"/>
    </xf>
    <xf numFmtId="18" fontId="13" fillId="0" borderId="1" xfId="0" applyNumberFormat="1" applyFont="1" applyBorder="1" applyProtection="1">
      <protection hidden="1"/>
    </xf>
    <xf numFmtId="18" fontId="3" fillId="0" borderId="1" xfId="0" applyNumberFormat="1" applyFont="1" applyBorder="1" applyProtection="1">
      <protection hidden="1"/>
    </xf>
    <xf numFmtId="0" fontId="3" fillId="0" borderId="0" xfId="0" applyFont="1"/>
    <xf numFmtId="0" fontId="9" fillId="0" borderId="3" xfId="0" applyNumberFormat="1" applyFont="1" applyBorder="1" applyAlignment="1" applyProtection="1">
      <alignment horizontal="center" wrapText="1"/>
      <protection hidden="1"/>
    </xf>
    <xf numFmtId="0" fontId="0" fillId="0" borderId="3" xfId="0" applyBorder="1"/>
    <xf numFmtId="0" fontId="0" fillId="0" borderId="0" xfId="0" applyBorder="1"/>
    <xf numFmtId="0" fontId="11" fillId="0" borderId="6" xfId="0" applyFont="1" applyBorder="1" applyAlignment="1">
      <alignment horizontal="center" wrapText="1"/>
    </xf>
    <xf numFmtId="18" fontId="3" fillId="0" borderId="4" xfId="0" applyNumberFormat="1" applyFont="1" applyBorder="1" applyProtection="1">
      <protection hidden="1"/>
    </xf>
    <xf numFmtId="2" fontId="16" fillId="0" borderId="1" xfId="2" applyNumberFormat="1" applyFont="1" applyFill="1" applyBorder="1" applyAlignment="1">
      <alignment horizontal="center"/>
    </xf>
    <xf numFmtId="2" fontId="16" fillId="0" borderId="6" xfId="2" applyNumberFormat="1" applyFont="1" applyFill="1" applyBorder="1" applyAlignment="1">
      <alignment horizontal="center"/>
    </xf>
    <xf numFmtId="20" fontId="0" fillId="0" borderId="8" xfId="0" applyNumberFormat="1" applyBorder="1" applyProtection="1">
      <protection hidden="1"/>
    </xf>
    <xf numFmtId="20" fontId="14" fillId="0" borderId="8" xfId="0" applyNumberFormat="1" applyFont="1" applyBorder="1" applyProtection="1">
      <protection hidden="1"/>
    </xf>
    <xf numFmtId="2" fontId="2" fillId="0" borderId="9" xfId="0" applyNumberFormat="1" applyFont="1" applyBorder="1" applyAlignment="1" applyProtection="1">
      <alignment horizontal="center"/>
      <protection hidden="1"/>
    </xf>
    <xf numFmtId="2" fontId="2" fillId="0" borderId="10" xfId="0" applyNumberFormat="1" applyFont="1" applyBorder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2" fillId="0" borderId="12" xfId="0" applyFont="1" applyBorder="1" applyProtection="1">
      <protection hidden="1"/>
    </xf>
    <xf numFmtId="0" fontId="2" fillId="0" borderId="11" xfId="0" applyFont="1" applyBorder="1" applyProtection="1">
      <protection hidden="1"/>
    </xf>
    <xf numFmtId="20" fontId="2" fillId="0" borderId="0" xfId="0" applyNumberFormat="1" applyFont="1" applyBorder="1" applyProtection="1">
      <protection hidden="1"/>
    </xf>
    <xf numFmtId="20" fontId="8" fillId="0" borderId="11" xfId="0" applyNumberFormat="1" applyFont="1" applyFill="1" applyBorder="1" applyProtection="1">
      <protection hidden="1"/>
    </xf>
    <xf numFmtId="165" fontId="15" fillId="0" borderId="0" xfId="0" applyNumberFormat="1" applyFont="1" applyBorder="1" applyAlignment="1" applyProtection="1">
      <alignment horizontal="center"/>
      <protection hidden="1"/>
    </xf>
    <xf numFmtId="165" fontId="8" fillId="0" borderId="0" xfId="0" applyNumberFormat="1" applyFont="1" applyBorder="1" applyAlignment="1" applyProtection="1">
      <alignment horizontal="center"/>
      <protection hidden="1"/>
    </xf>
    <xf numFmtId="20" fontId="4" fillId="0" borderId="13" xfId="0" applyNumberFormat="1" applyFont="1" applyFill="1" applyBorder="1" applyProtection="1">
      <protection hidden="1"/>
    </xf>
    <xf numFmtId="0" fontId="2" fillId="0" borderId="3" xfId="0" applyFont="1" applyBorder="1" applyProtection="1">
      <protection hidden="1"/>
    </xf>
    <xf numFmtId="20" fontId="12" fillId="0" borderId="3" xfId="0" applyNumberFormat="1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hidden="1"/>
    </xf>
    <xf numFmtId="20" fontId="2" fillId="0" borderId="3" xfId="0" applyNumberFormat="1" applyFont="1" applyBorder="1" applyProtection="1">
      <protection hidden="1"/>
    </xf>
    <xf numFmtId="0" fontId="0" fillId="0" borderId="13" xfId="0" applyBorder="1"/>
    <xf numFmtId="0" fontId="2" fillId="0" borderId="13" xfId="0" applyFont="1" applyBorder="1" applyProtection="1">
      <protection hidden="1"/>
    </xf>
    <xf numFmtId="0" fontId="2" fillId="0" borderId="14" xfId="0" applyFont="1" applyBorder="1" applyProtection="1">
      <protection hidden="1"/>
    </xf>
    <xf numFmtId="20" fontId="8" fillId="0" borderId="8" xfId="0" applyNumberFormat="1" applyFont="1" applyBorder="1" applyAlignment="1" applyProtection="1">
      <alignment horizontal="center" wrapText="1"/>
      <protection hidden="1"/>
    </xf>
    <xf numFmtId="49" fontId="0" fillId="0" borderId="3" xfId="0" applyNumberFormat="1" applyBorder="1" applyAlignment="1">
      <alignment horizontal="center"/>
    </xf>
    <xf numFmtId="0" fontId="0" fillId="0" borderId="14" xfId="0" applyBorder="1"/>
    <xf numFmtId="165" fontId="15" fillId="0" borderId="12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0" xfId="0" applyBorder="1" applyAlignment="1">
      <alignment horizontal="right"/>
    </xf>
    <xf numFmtId="20" fontId="12" fillId="0" borderId="14" xfId="0" applyNumberFormat="1" applyFont="1" applyBorder="1" applyAlignment="1" applyProtection="1">
      <alignment horizontal="left"/>
      <protection locked="0"/>
    </xf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locked="0"/>
    </xf>
    <xf numFmtId="0" fontId="1" fillId="0" borderId="11" xfId="6" applyBorder="1"/>
    <xf numFmtId="49" fontId="10" fillId="0" borderId="1" xfId="0" applyNumberFormat="1" applyFont="1" applyBorder="1" applyAlignment="1" applyProtection="1">
      <alignment horizontal="right" wrapText="1"/>
      <protection locked="0"/>
    </xf>
    <xf numFmtId="49" fontId="2" fillId="0" borderId="3" xfId="6" applyNumberFormat="1" applyFont="1" applyBorder="1" applyProtection="1">
      <protection hidden="1"/>
    </xf>
    <xf numFmtId="49" fontId="2" fillId="0" borderId="14" xfId="6" applyNumberFormat="1" applyFont="1" applyBorder="1" applyProtection="1">
      <protection hidden="1"/>
    </xf>
    <xf numFmtId="49" fontId="2" fillId="0" borderId="5" xfId="6" applyNumberFormat="1" applyFont="1" applyBorder="1"/>
    <xf numFmtId="49" fontId="2" fillId="0" borderId="2" xfId="6" applyNumberFormat="1" applyFont="1" applyBorder="1"/>
    <xf numFmtId="49" fontId="2" fillId="0" borderId="3" xfId="6" applyNumberFormat="1" applyFont="1" applyBorder="1"/>
    <xf numFmtId="49" fontId="2" fillId="0" borderId="14" xfId="6" applyNumberFormat="1" applyFont="1" applyBorder="1"/>
    <xf numFmtId="49" fontId="2" fillId="0" borderId="5" xfId="6" applyNumberFormat="1" applyFont="1" applyBorder="1" applyAlignment="1">
      <alignment horizontal="left"/>
    </xf>
    <xf numFmtId="49" fontId="2" fillId="0" borderId="0" xfId="6" applyNumberFormat="1" applyFont="1" applyBorder="1" applyAlignment="1">
      <alignment horizontal="right"/>
    </xf>
    <xf numFmtId="20" fontId="8" fillId="0" borderId="8" xfId="0" applyNumberFormat="1" applyFont="1" applyBorder="1" applyAlignment="1" applyProtection="1">
      <alignment horizontal="center" vertical="center" wrapText="1"/>
      <protection hidden="1"/>
    </xf>
    <xf numFmtId="165" fontId="9" fillId="0" borderId="8" xfId="0" applyNumberFormat="1" applyFont="1" applyBorder="1" applyAlignment="1" applyProtection="1">
      <alignment horizontal="center" vertical="center" wrapText="1"/>
      <protection hidden="1"/>
    </xf>
    <xf numFmtId="20" fontId="8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17" fillId="0" borderId="8" xfId="0" applyNumberFormat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0" fontId="4" fillId="0" borderId="6" xfId="0" applyNumberFormat="1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44" fontId="2" fillId="2" borderId="18" xfId="1" applyFont="1" applyFill="1" applyBorder="1" applyAlignment="1">
      <alignment horizontal="center" wrapText="1"/>
    </xf>
    <xf numFmtId="20" fontId="2" fillId="2" borderId="15" xfId="0" applyNumberFormat="1" applyFont="1" applyFill="1" applyBorder="1" applyAlignment="1">
      <alignment horizontal="left"/>
    </xf>
    <xf numFmtId="0" fontId="14" fillId="2" borderId="16" xfId="0" applyFont="1" applyFill="1" applyBorder="1"/>
    <xf numFmtId="0" fontId="2" fillId="2" borderId="16" xfId="0" applyFont="1" applyFill="1" applyBorder="1" applyAlignment="1">
      <alignment horizontal="right"/>
    </xf>
    <xf numFmtId="44" fontId="2" fillId="2" borderId="16" xfId="1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164" fontId="2" fillId="2" borderId="17" xfId="0" applyNumberFormat="1" applyFont="1" applyFill="1" applyBorder="1" applyProtection="1">
      <protection hidden="1"/>
    </xf>
    <xf numFmtId="20" fontId="3" fillId="0" borderId="6" xfId="0" applyNumberFormat="1" applyFont="1" applyBorder="1" applyProtection="1">
      <protection hidden="1"/>
    </xf>
    <xf numFmtId="18" fontId="13" fillId="0" borderId="6" xfId="0" applyNumberFormat="1" applyFont="1" applyBorder="1" applyProtection="1">
      <protection hidden="1"/>
    </xf>
    <xf numFmtId="18" fontId="3" fillId="0" borderId="6" xfId="0" applyNumberFormat="1" applyFont="1" applyBorder="1" applyProtection="1">
      <protection hidden="1"/>
    </xf>
    <xf numFmtId="18" fontId="3" fillId="0" borderId="19" xfId="0" applyNumberFormat="1" applyFont="1" applyBorder="1" applyProtection="1">
      <protection hidden="1"/>
    </xf>
    <xf numFmtId="0" fontId="5" fillId="0" borderId="8" xfId="0" applyFont="1" applyBorder="1" applyProtection="1">
      <protection hidden="1"/>
    </xf>
    <xf numFmtId="0" fontId="6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8" xfId="0" applyFont="1" applyBorder="1"/>
    <xf numFmtId="0" fontId="0" fillId="3" borderId="0" xfId="0" applyFill="1"/>
    <xf numFmtId="0" fontId="6" fillId="3" borderId="24" xfId="0" applyFont="1" applyFill="1" applyBorder="1" applyAlignment="1"/>
    <xf numFmtId="20" fontId="4" fillId="3" borderId="25" xfId="0" applyNumberFormat="1" applyFont="1" applyFill="1" applyBorder="1" applyAlignment="1">
      <alignment horizontal="right"/>
    </xf>
    <xf numFmtId="2" fontId="2" fillId="3" borderId="26" xfId="0" applyNumberFormat="1" applyFont="1" applyFill="1" applyBorder="1" applyAlignment="1" applyProtection="1">
      <alignment horizontal="center"/>
      <protection hidden="1"/>
    </xf>
    <xf numFmtId="20" fontId="3" fillId="0" borderId="8" xfId="0" applyNumberFormat="1" applyFont="1" applyBorder="1" applyProtection="1">
      <protection hidden="1"/>
    </xf>
    <xf numFmtId="2" fontId="16" fillId="0" borderId="8" xfId="2" applyNumberFormat="1" applyFont="1" applyFill="1" applyBorder="1" applyAlignment="1">
      <alignment horizontal="center"/>
    </xf>
    <xf numFmtId="49" fontId="8" fillId="0" borderId="2" xfId="0" applyNumberFormat="1" applyFont="1" applyBorder="1" applyAlignment="1" applyProtection="1">
      <alignment horizontal="right" wrapText="1"/>
      <protection locked="0"/>
    </xf>
    <xf numFmtId="0" fontId="5" fillId="0" borderId="20" xfId="0" applyFont="1" applyBorder="1"/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0" fontId="0" fillId="0" borderId="18" xfId="0" applyNumberFormat="1" applyBorder="1" applyProtection="1">
      <protection hidden="1"/>
    </xf>
    <xf numFmtId="165" fontId="18" fillId="0" borderId="0" xfId="6" applyNumberFormat="1" applyFont="1" applyBorder="1" applyAlignment="1" applyProtection="1">
      <alignment horizontal="right"/>
      <protection hidden="1"/>
    </xf>
    <xf numFmtId="20" fontId="19" fillId="0" borderId="0" xfId="6" applyNumberFormat="1" applyFont="1" applyFill="1" applyBorder="1" applyAlignment="1" applyProtection="1">
      <alignment horizontal="right"/>
    </xf>
    <xf numFmtId="165" fontId="18" fillId="0" borderId="0" xfId="6" applyNumberFormat="1" applyFont="1" applyBorder="1" applyAlignment="1" applyProtection="1">
      <alignment horizontal="right"/>
    </xf>
    <xf numFmtId="20" fontId="19" fillId="0" borderId="11" xfId="6" applyNumberFormat="1" applyFont="1" applyFill="1" applyBorder="1" applyAlignment="1" applyProtection="1">
      <alignment horizontal="right"/>
    </xf>
    <xf numFmtId="165" fontId="18" fillId="0" borderId="0" xfId="6" applyNumberFormat="1" applyFont="1" applyBorder="1" applyAlignment="1">
      <alignment horizontal="right"/>
    </xf>
    <xf numFmtId="0" fontId="13" fillId="0" borderId="7" xfId="0" applyFont="1" applyBorder="1" applyAlignment="1" applyProtection="1">
      <alignment horizontal="right"/>
      <protection locked="0"/>
    </xf>
    <xf numFmtId="20" fontId="3" fillId="0" borderId="12" xfId="0" applyNumberFormat="1" applyFont="1" applyBorder="1" applyProtection="1">
      <protection hidden="1"/>
    </xf>
    <xf numFmtId="18" fontId="13" fillId="0" borderId="23" xfId="0" applyNumberFormat="1" applyFont="1" applyBorder="1" applyProtection="1">
      <protection hidden="1"/>
    </xf>
    <xf numFmtId="18" fontId="3" fillId="0" borderId="23" xfId="0" applyNumberFormat="1" applyFont="1" applyBorder="1" applyProtection="1">
      <protection hidden="1"/>
    </xf>
    <xf numFmtId="18" fontId="3" fillId="0" borderId="11" xfId="0" applyNumberFormat="1" applyFont="1" applyBorder="1" applyProtection="1">
      <protection hidden="1"/>
    </xf>
    <xf numFmtId="49" fontId="1" fillId="0" borderId="5" xfId="6" applyNumberFormat="1" applyBorder="1"/>
    <xf numFmtId="49" fontId="1" fillId="0" borderId="2" xfId="6" applyNumberFormat="1" applyBorder="1"/>
    <xf numFmtId="20" fontId="3" fillId="0" borderId="12" xfId="0" applyNumberFormat="1" applyFont="1" applyBorder="1" applyAlignment="1"/>
    <xf numFmtId="20" fontId="8" fillId="0" borderId="1" xfId="0" applyNumberFormat="1" applyFont="1" applyBorder="1" applyProtection="1">
      <protection hidden="1"/>
    </xf>
    <xf numFmtId="165" fontId="9" fillId="0" borderId="1" xfId="0" applyNumberFormat="1" applyFont="1" applyBorder="1" applyAlignment="1" applyProtection="1">
      <alignment horizontal="center" wrapText="1"/>
      <protection hidden="1"/>
    </xf>
    <xf numFmtId="165" fontId="7" fillId="0" borderId="1" xfId="0" applyNumberFormat="1" applyFont="1" applyBorder="1" applyAlignment="1" applyProtection="1">
      <alignment horizontal="center" wrapText="1"/>
      <protection hidden="1"/>
    </xf>
    <xf numFmtId="165" fontId="7" fillId="0" borderId="8" xfId="0" applyNumberFormat="1" applyFont="1" applyBorder="1" applyAlignment="1" applyProtection="1">
      <alignment horizontal="center"/>
      <protection hidden="1"/>
    </xf>
    <xf numFmtId="165" fontId="7" fillId="0" borderId="8" xfId="0" applyNumberFormat="1" applyFont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5" fontId="7" fillId="0" borderId="0" xfId="0" applyNumberFormat="1" applyFont="1" applyBorder="1" applyAlignment="1" applyProtection="1">
      <alignment horizontal="center"/>
      <protection hidden="1"/>
    </xf>
    <xf numFmtId="165" fontId="7" fillId="0" borderId="3" xfId="0" applyNumberFormat="1" applyFont="1" applyBorder="1" applyAlignment="1" applyProtection="1">
      <alignment horizontal="center"/>
      <protection hidden="1"/>
    </xf>
    <xf numFmtId="165" fontId="7" fillId="0" borderId="0" xfId="0" applyNumberFormat="1" applyFont="1" applyAlignment="1">
      <alignment horizontal="center"/>
    </xf>
    <xf numFmtId="165" fontId="7" fillId="0" borderId="6" xfId="0" applyNumberFormat="1" applyFont="1" applyBorder="1" applyAlignment="1" applyProtection="1">
      <alignment horizontal="center" wrapText="1"/>
      <protection hidden="1"/>
    </xf>
    <xf numFmtId="49" fontId="8" fillId="0" borderId="6" xfId="0" applyNumberFormat="1" applyFont="1" applyBorder="1" applyAlignment="1" applyProtection="1">
      <alignment horizontal="right" wrapText="1"/>
      <protection locked="0"/>
    </xf>
    <xf numFmtId="165" fontId="3" fillId="0" borderId="8" xfId="0" applyNumberFormat="1" applyFont="1" applyBorder="1" applyAlignment="1">
      <alignment horizontal="center"/>
    </xf>
    <xf numFmtId="165" fontId="7" fillId="0" borderId="23" xfId="0" applyNumberFormat="1" applyFont="1" applyBorder="1" applyAlignment="1" applyProtection="1">
      <alignment horizontal="center" wrapText="1"/>
      <protection hidden="1"/>
    </xf>
    <xf numFmtId="20" fontId="8" fillId="0" borderId="12" xfId="0" applyNumberFormat="1" applyFont="1" applyBorder="1" applyProtection="1">
      <protection hidden="1"/>
    </xf>
    <xf numFmtId="165" fontId="7" fillId="0" borderId="21" xfId="0" applyNumberFormat="1" applyFont="1" applyBorder="1" applyAlignment="1">
      <alignment horizontal="center"/>
    </xf>
    <xf numFmtId="166" fontId="5" fillId="0" borderId="23" xfId="0" applyNumberFormat="1" applyFont="1" applyBorder="1" applyAlignment="1"/>
    <xf numFmtId="166" fontId="6" fillId="0" borderId="23" xfId="0" applyNumberFormat="1" applyFont="1" applyBorder="1" applyAlignment="1"/>
    <xf numFmtId="166" fontId="6" fillId="0" borderId="11" xfId="0" applyNumberFormat="1" applyFont="1" applyBorder="1" applyAlignment="1"/>
    <xf numFmtId="166" fontId="5" fillId="0" borderId="1" xfId="0" applyNumberFormat="1" applyFont="1" applyBorder="1" applyAlignment="1"/>
    <xf numFmtId="166" fontId="6" fillId="0" borderId="1" xfId="0" applyNumberFormat="1" applyFont="1" applyBorder="1" applyAlignment="1"/>
    <xf numFmtId="0" fontId="13" fillId="0" borderId="8" xfId="0" applyFont="1" applyBorder="1" applyAlignment="1" applyProtection="1">
      <alignment horizontal="right"/>
      <protection locked="0"/>
    </xf>
    <xf numFmtId="20" fontId="2" fillId="3" borderId="15" xfId="0" applyNumberFormat="1" applyFont="1" applyFill="1" applyBorder="1" applyAlignment="1">
      <alignment horizontal="left"/>
    </xf>
    <xf numFmtId="0" fontId="14" fillId="3" borderId="16" xfId="0" applyFont="1" applyFill="1" applyBorder="1"/>
    <xf numFmtId="0" fontId="2" fillId="3" borderId="16" xfId="0" applyFont="1" applyFill="1" applyBorder="1" applyAlignment="1">
      <alignment horizontal="right"/>
    </xf>
    <xf numFmtId="44" fontId="2" fillId="3" borderId="16" xfId="1" applyFont="1" applyFill="1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164" fontId="2" fillId="3" borderId="17" xfId="0" applyNumberFormat="1" applyFont="1" applyFill="1" applyBorder="1" applyProtection="1">
      <protection hidden="1"/>
    </xf>
    <xf numFmtId="44" fontId="2" fillId="3" borderId="18" xfId="1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/>
    </xf>
    <xf numFmtId="20" fontId="3" fillId="0" borderId="8" xfId="0" applyNumberFormat="1" applyFont="1" applyBorder="1" applyAlignment="1"/>
    <xf numFmtId="165" fontId="3" fillId="0" borderId="23" xfId="0" applyNumberFormat="1" applyFont="1" applyBorder="1" applyAlignment="1">
      <alignment horizontal="center"/>
    </xf>
    <xf numFmtId="2" fontId="16" fillId="0" borderId="23" xfId="2" applyNumberFormat="1" applyFont="1" applyFill="1" applyBorder="1" applyAlignment="1">
      <alignment horizontal="center"/>
    </xf>
    <xf numFmtId="49" fontId="8" fillId="0" borderId="8" xfId="0" applyNumberFormat="1" applyFont="1" applyBorder="1" applyAlignment="1" applyProtection="1">
      <alignment horizontal="right" wrapText="1"/>
      <protection locked="0"/>
    </xf>
    <xf numFmtId="0" fontId="3" fillId="0" borderId="11" xfId="0" applyFont="1" applyBorder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 vertical="top" wrapText="1"/>
      <protection hidden="1"/>
    </xf>
    <xf numFmtId="0" fontId="3" fillId="0" borderId="12" xfId="0" applyFont="1" applyBorder="1" applyAlignment="1" applyProtection="1">
      <alignment horizontal="left" vertical="top" wrapText="1"/>
      <protection hidden="1"/>
    </xf>
    <xf numFmtId="20" fontId="6" fillId="0" borderId="20" xfId="0" applyNumberFormat="1" applyFont="1" applyBorder="1" applyAlignment="1"/>
    <xf numFmtId="0" fontId="6" fillId="0" borderId="21" xfId="0" applyFont="1" applyBorder="1" applyAlignment="1"/>
    <xf numFmtId="0" fontId="6" fillId="0" borderId="22" xfId="0" applyFont="1" applyBorder="1" applyAlignment="1"/>
    <xf numFmtId="0" fontId="6" fillId="0" borderId="18" xfId="0" applyFont="1" applyBorder="1" applyAlignment="1"/>
    <xf numFmtId="2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20" fontId="6" fillId="0" borderId="6" xfId="0" applyNumberFormat="1" applyFont="1" applyBorder="1" applyAlignment="1"/>
    <xf numFmtId="0" fontId="6" fillId="0" borderId="6" xfId="0" applyFont="1" applyBorder="1" applyAlignment="1"/>
    <xf numFmtId="0" fontId="6" fillId="0" borderId="19" xfId="0" applyFont="1" applyBorder="1" applyAlignment="1"/>
    <xf numFmtId="20" fontId="6" fillId="0" borderId="27" xfId="0" applyNumberFormat="1" applyFont="1" applyBorder="1" applyAlignment="1"/>
  </cellXfs>
  <cellStyles count="7">
    <cellStyle name="Currency" xfId="1" builtinId="4"/>
    <cellStyle name="Normal" xfId="0" builtinId="0"/>
    <cellStyle name="Normal 2" xfId="2"/>
    <cellStyle name="Normal 2 2" xfId="3"/>
    <cellStyle name="Normal 2 2 2" xfId="6"/>
    <cellStyle name="Normal 2 3" xfId="5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56"/>
  <sheetViews>
    <sheetView topLeftCell="A28" zoomScaleNormal="100" workbookViewId="0">
      <selection activeCell="C51" sqref="C51"/>
    </sheetView>
  </sheetViews>
  <sheetFormatPr defaultRowHeight="12.75" x14ac:dyDescent="0.2"/>
  <cols>
    <col min="2" max="2" width="7.140625" style="126" customWidth="1"/>
    <col min="3" max="9" width="8.7109375" customWidth="1"/>
    <col min="10" max="10" width="16" style="2" customWidth="1"/>
  </cols>
  <sheetData>
    <row r="1" spans="1:10" x14ac:dyDescent="0.2">
      <c r="A1" s="160" t="s">
        <v>41</v>
      </c>
      <c r="B1" s="160"/>
      <c r="C1" s="161"/>
      <c r="D1" s="161"/>
      <c r="E1" s="161"/>
      <c r="F1" s="161"/>
      <c r="G1" s="161"/>
      <c r="H1" s="161"/>
      <c r="I1" s="161"/>
      <c r="J1" s="161"/>
    </row>
    <row r="2" spans="1:10" ht="15.75" customHeight="1" x14ac:dyDescent="0.2">
      <c r="A2" s="6" t="s">
        <v>20</v>
      </c>
      <c r="B2" s="11">
        <v>2025</v>
      </c>
      <c r="C2" s="158" t="s">
        <v>2</v>
      </c>
      <c r="D2" s="158"/>
      <c r="E2" s="159" t="s">
        <v>3</v>
      </c>
      <c r="F2" s="159"/>
      <c r="G2" s="159" t="s">
        <v>4</v>
      </c>
      <c r="H2" s="159"/>
      <c r="I2" s="1"/>
      <c r="J2" s="3"/>
    </row>
    <row r="3" spans="1:10" s="10" customFormat="1" ht="23.25" customHeight="1" x14ac:dyDescent="0.2">
      <c r="A3" s="37" t="s">
        <v>0</v>
      </c>
      <c r="B3" s="73" t="s">
        <v>1</v>
      </c>
      <c r="C3" s="74" t="s">
        <v>14</v>
      </c>
      <c r="D3" s="74" t="s">
        <v>15</v>
      </c>
      <c r="E3" s="74" t="s">
        <v>14</v>
      </c>
      <c r="F3" s="74" t="s">
        <v>15</v>
      </c>
      <c r="G3" s="75" t="s">
        <v>14</v>
      </c>
      <c r="H3" s="75" t="s">
        <v>15</v>
      </c>
      <c r="I3" s="71" t="s">
        <v>5</v>
      </c>
      <c r="J3" s="77" t="s">
        <v>6</v>
      </c>
    </row>
    <row r="4" spans="1:10" x14ac:dyDescent="0.2">
      <c r="A4" s="89"/>
      <c r="B4" s="120"/>
      <c r="C4" s="90" t="s">
        <v>14</v>
      </c>
      <c r="D4" s="90" t="s">
        <v>15</v>
      </c>
      <c r="E4" s="90" t="s">
        <v>14</v>
      </c>
      <c r="F4" s="90" t="s">
        <v>15</v>
      </c>
      <c r="G4" s="90" t="s">
        <v>14</v>
      </c>
      <c r="H4" s="91" t="s">
        <v>15</v>
      </c>
      <c r="I4" s="18"/>
      <c r="J4" s="4"/>
    </row>
    <row r="5" spans="1:10" x14ac:dyDescent="0.2">
      <c r="A5" s="7"/>
      <c r="B5" s="119"/>
      <c r="C5" s="8"/>
      <c r="D5" s="9"/>
      <c r="E5" s="9"/>
      <c r="F5" s="15"/>
      <c r="G5" s="9"/>
      <c r="H5" s="15"/>
      <c r="I5" s="16"/>
      <c r="J5" s="4"/>
    </row>
    <row r="6" spans="1:10" x14ac:dyDescent="0.2">
      <c r="A6" s="7"/>
      <c r="B6" s="119"/>
      <c r="C6" s="8"/>
      <c r="D6" s="9"/>
      <c r="E6" s="9"/>
      <c r="F6" s="15"/>
      <c r="G6" s="9"/>
      <c r="H6" s="15"/>
      <c r="I6" s="16"/>
      <c r="J6" s="4"/>
    </row>
    <row r="7" spans="1:10" ht="13.5" customHeight="1" x14ac:dyDescent="0.2">
      <c r="A7" s="7" t="s">
        <v>10</v>
      </c>
      <c r="B7" s="119" t="e">
        <f>#REF!+1</f>
        <v>#REF!</v>
      </c>
      <c r="C7" s="8"/>
      <c r="D7" s="9"/>
      <c r="E7" s="9"/>
      <c r="F7" s="15"/>
      <c r="G7" s="9"/>
      <c r="H7" s="15"/>
      <c r="I7" s="16">
        <f t="shared" ref="I7:I10" si="0">((F7-C7+(F7&lt;C7))-((E7-D7+(E7&lt;D7))-(H7-G7+(H7&lt;G7))))*24</f>
        <v>0</v>
      </c>
      <c r="J7" s="4"/>
    </row>
    <row r="8" spans="1:10" x14ac:dyDescent="0.2">
      <c r="A8" s="7" t="s">
        <v>11</v>
      </c>
      <c r="B8" s="119">
        <v>44317</v>
      </c>
      <c r="C8" s="8"/>
      <c r="D8" s="9"/>
      <c r="E8" s="9"/>
      <c r="F8" s="15"/>
      <c r="G8" s="9"/>
      <c r="H8" s="15"/>
      <c r="I8" s="16">
        <f t="shared" si="0"/>
        <v>0</v>
      </c>
      <c r="J8" s="4"/>
    </row>
    <row r="9" spans="1:10" x14ac:dyDescent="0.2">
      <c r="A9" s="7" t="s">
        <v>12</v>
      </c>
      <c r="B9" s="119">
        <v>44318</v>
      </c>
      <c r="C9" s="8"/>
      <c r="D9" s="9"/>
      <c r="E9" s="9"/>
      <c r="F9" s="15"/>
      <c r="G9" s="9"/>
      <c r="H9" s="15"/>
      <c r="I9" s="16">
        <f t="shared" si="0"/>
        <v>0</v>
      </c>
      <c r="J9" s="4"/>
    </row>
    <row r="10" spans="1:10" ht="13.5" thickBot="1" x14ac:dyDescent="0.25">
      <c r="A10" s="85" t="s">
        <v>13</v>
      </c>
      <c r="B10" s="119">
        <v>44319</v>
      </c>
      <c r="C10" s="86"/>
      <c r="D10" s="87"/>
      <c r="E10" s="87"/>
      <c r="F10" s="88"/>
      <c r="G10" s="87"/>
      <c r="H10" s="88"/>
      <c r="I10" s="17">
        <f t="shared" si="0"/>
        <v>0</v>
      </c>
      <c r="J10" s="4"/>
    </row>
    <row r="11" spans="1:10" ht="13.5" customHeight="1" thickBot="1" x14ac:dyDescent="0.25">
      <c r="A11" s="154" t="s">
        <v>16</v>
      </c>
      <c r="B11" s="155"/>
      <c r="C11" s="155"/>
      <c r="D11" s="155"/>
      <c r="E11" s="155"/>
      <c r="F11" s="155"/>
      <c r="G11" s="155"/>
      <c r="H11" s="156"/>
      <c r="I11" s="20">
        <f>SUM(I5:I10)</f>
        <v>0</v>
      </c>
      <c r="J11" s="4"/>
    </row>
    <row r="12" spans="1:10" x14ac:dyDescent="0.2">
      <c r="A12" s="92"/>
      <c r="B12" s="121"/>
      <c r="C12" s="90" t="s">
        <v>14</v>
      </c>
      <c r="D12" s="90" t="s">
        <v>15</v>
      </c>
      <c r="E12" s="90" t="s">
        <v>14</v>
      </c>
      <c r="F12" s="90" t="s">
        <v>15</v>
      </c>
      <c r="G12" s="90" t="s">
        <v>14</v>
      </c>
      <c r="H12" s="91" t="s">
        <v>15</v>
      </c>
      <c r="I12" s="19"/>
      <c r="J12" s="4"/>
    </row>
    <row r="13" spans="1:10" x14ac:dyDescent="0.2">
      <c r="A13" s="7" t="s">
        <v>7</v>
      </c>
      <c r="B13" s="119">
        <f>B10+1</f>
        <v>44320</v>
      </c>
      <c r="C13" s="8"/>
      <c r="D13" s="9"/>
      <c r="E13" s="9"/>
      <c r="F13" s="15"/>
      <c r="G13" s="9"/>
      <c r="H13" s="15"/>
      <c r="I13" s="16">
        <f t="shared" ref="I13:I19" si="1">((F13-C13+(F13&lt;C13))-((E13-D13+(E13&lt;D13))-(H13-G13+(H13&lt;G13))))*24</f>
        <v>0</v>
      </c>
      <c r="J13" s="4"/>
    </row>
    <row r="14" spans="1:10" x14ac:dyDescent="0.2">
      <c r="A14" s="7" t="s">
        <v>8</v>
      </c>
      <c r="B14" s="119">
        <v>44321</v>
      </c>
      <c r="C14" s="8"/>
      <c r="D14" s="9"/>
      <c r="E14" s="9"/>
      <c r="F14" s="15"/>
      <c r="G14" s="9"/>
      <c r="H14" s="15"/>
      <c r="I14" s="16">
        <f t="shared" si="1"/>
        <v>0</v>
      </c>
      <c r="J14" s="4"/>
    </row>
    <row r="15" spans="1:10" x14ac:dyDescent="0.2">
      <c r="A15" s="7" t="s">
        <v>9</v>
      </c>
      <c r="B15" s="119">
        <v>44322</v>
      </c>
      <c r="C15" s="8"/>
      <c r="D15" s="9"/>
      <c r="E15" s="9"/>
      <c r="F15" s="15"/>
      <c r="G15" s="9"/>
      <c r="H15" s="15"/>
      <c r="I15" s="16">
        <f t="shared" si="1"/>
        <v>0</v>
      </c>
      <c r="J15" s="4"/>
    </row>
    <row r="16" spans="1:10" x14ac:dyDescent="0.2">
      <c r="A16" s="7" t="s">
        <v>10</v>
      </c>
      <c r="B16" s="119">
        <v>44323</v>
      </c>
      <c r="C16" s="8"/>
      <c r="D16" s="9"/>
      <c r="E16" s="9"/>
      <c r="F16" s="15"/>
      <c r="G16" s="9"/>
      <c r="H16" s="15"/>
      <c r="I16" s="16">
        <f t="shared" si="1"/>
        <v>0</v>
      </c>
      <c r="J16" s="4"/>
    </row>
    <row r="17" spans="1:10" x14ac:dyDescent="0.2">
      <c r="A17" s="7" t="s">
        <v>11</v>
      </c>
      <c r="B17" s="119">
        <v>44324</v>
      </c>
      <c r="C17" s="8"/>
      <c r="D17" s="9"/>
      <c r="E17" s="9"/>
      <c r="F17" s="15"/>
      <c r="G17" s="9"/>
      <c r="H17" s="15"/>
      <c r="I17" s="16">
        <f t="shared" si="1"/>
        <v>0</v>
      </c>
      <c r="J17" s="4"/>
    </row>
    <row r="18" spans="1:10" x14ac:dyDescent="0.2">
      <c r="A18" s="7" t="s">
        <v>12</v>
      </c>
      <c r="B18" s="119">
        <v>44325</v>
      </c>
      <c r="C18" s="8"/>
      <c r="D18" s="9"/>
      <c r="E18" s="9"/>
      <c r="F18" s="15"/>
      <c r="G18" s="9"/>
      <c r="H18" s="15"/>
      <c r="I18" s="16">
        <f t="shared" si="1"/>
        <v>0</v>
      </c>
      <c r="J18" s="4"/>
    </row>
    <row r="19" spans="1:10" ht="13.5" thickBot="1" x14ac:dyDescent="0.25">
      <c r="A19" s="85" t="s">
        <v>13</v>
      </c>
      <c r="B19" s="119">
        <v>44326</v>
      </c>
      <c r="C19" s="86"/>
      <c r="D19" s="87"/>
      <c r="E19" s="87"/>
      <c r="F19" s="88"/>
      <c r="G19" s="87"/>
      <c r="H19" s="88"/>
      <c r="I19" s="17">
        <f t="shared" si="1"/>
        <v>0</v>
      </c>
      <c r="J19" s="4"/>
    </row>
    <row r="20" spans="1:10" ht="13.5" thickBot="1" x14ac:dyDescent="0.25">
      <c r="A20" s="154" t="s">
        <v>16</v>
      </c>
      <c r="B20" s="155"/>
      <c r="C20" s="155"/>
      <c r="D20" s="155"/>
      <c r="E20" s="155"/>
      <c r="F20" s="155"/>
      <c r="G20" s="155"/>
      <c r="H20" s="156"/>
      <c r="I20" s="20">
        <f>SUM(I13:I19)</f>
        <v>0</v>
      </c>
      <c r="J20" s="4"/>
    </row>
    <row r="21" spans="1:10" x14ac:dyDescent="0.2">
      <c r="A21" s="92"/>
      <c r="B21" s="121"/>
      <c r="C21" s="90" t="s">
        <v>14</v>
      </c>
      <c r="D21" s="90" t="s">
        <v>15</v>
      </c>
      <c r="E21" s="90" t="s">
        <v>14</v>
      </c>
      <c r="F21" s="90" t="s">
        <v>15</v>
      </c>
      <c r="G21" s="90" t="s">
        <v>14</v>
      </c>
      <c r="H21" s="91" t="s">
        <v>15</v>
      </c>
      <c r="I21" s="18"/>
      <c r="J21" s="4"/>
    </row>
    <row r="22" spans="1:10" x14ac:dyDescent="0.2">
      <c r="A22" s="7" t="s">
        <v>7</v>
      </c>
      <c r="B22" s="119">
        <f>B19+1</f>
        <v>44327</v>
      </c>
      <c r="C22" s="8"/>
      <c r="D22" s="9"/>
      <c r="E22" s="9"/>
      <c r="F22" s="15"/>
      <c r="G22" s="9"/>
      <c r="H22" s="15"/>
      <c r="I22" s="16">
        <f t="shared" ref="I22:I28" si="2">((F22-C22+(F22&lt;C22))-((E22-D22+(E22&lt;D22))-(H22-G22+(H22&lt;G22))))*24</f>
        <v>0</v>
      </c>
      <c r="J22" s="4"/>
    </row>
    <row r="23" spans="1:10" x14ac:dyDescent="0.2">
      <c r="A23" s="7" t="s">
        <v>8</v>
      </c>
      <c r="B23" s="119">
        <v>44328</v>
      </c>
      <c r="C23" s="8"/>
      <c r="D23" s="9"/>
      <c r="E23" s="9"/>
      <c r="F23" s="15"/>
      <c r="G23" s="9"/>
      <c r="H23" s="15"/>
      <c r="I23" s="16">
        <f t="shared" si="2"/>
        <v>0</v>
      </c>
      <c r="J23" s="4"/>
    </row>
    <row r="24" spans="1:10" x14ac:dyDescent="0.2">
      <c r="A24" s="7" t="s">
        <v>9</v>
      </c>
      <c r="B24" s="119">
        <v>44329</v>
      </c>
      <c r="C24" s="8"/>
      <c r="D24" s="9"/>
      <c r="E24" s="9"/>
      <c r="F24" s="15"/>
      <c r="G24" s="9"/>
      <c r="H24" s="15"/>
      <c r="I24" s="16">
        <f t="shared" si="2"/>
        <v>0</v>
      </c>
      <c r="J24" s="4"/>
    </row>
    <row r="25" spans="1:10" x14ac:dyDescent="0.2">
      <c r="A25" s="7" t="s">
        <v>10</v>
      </c>
      <c r="B25" s="119">
        <v>44330</v>
      </c>
      <c r="C25" s="8"/>
      <c r="D25" s="9"/>
      <c r="E25" s="9"/>
      <c r="F25" s="15"/>
      <c r="G25" s="9"/>
      <c r="H25" s="15"/>
      <c r="I25" s="16">
        <f t="shared" si="2"/>
        <v>0</v>
      </c>
      <c r="J25" s="4"/>
    </row>
    <row r="26" spans="1:10" x14ac:dyDescent="0.2">
      <c r="A26" s="7" t="s">
        <v>11</v>
      </c>
      <c r="B26" s="119">
        <v>44331</v>
      </c>
      <c r="C26" s="8"/>
      <c r="D26" s="9"/>
      <c r="E26" s="9"/>
      <c r="F26" s="15"/>
      <c r="G26" s="9"/>
      <c r="H26" s="15"/>
      <c r="I26" s="16">
        <f t="shared" si="2"/>
        <v>0</v>
      </c>
      <c r="J26" s="4"/>
    </row>
    <row r="27" spans="1:10" x14ac:dyDescent="0.2">
      <c r="A27" s="7" t="s">
        <v>12</v>
      </c>
      <c r="B27" s="119">
        <v>44332</v>
      </c>
      <c r="C27" s="8"/>
      <c r="D27" s="9"/>
      <c r="E27" s="9"/>
      <c r="F27" s="15"/>
      <c r="G27" s="9"/>
      <c r="H27" s="15"/>
      <c r="I27" s="16">
        <f t="shared" si="2"/>
        <v>0</v>
      </c>
      <c r="J27" s="4"/>
    </row>
    <row r="28" spans="1:10" ht="13.5" thickBot="1" x14ac:dyDescent="0.25">
      <c r="A28" s="85" t="s">
        <v>13</v>
      </c>
      <c r="B28" s="119">
        <v>44333</v>
      </c>
      <c r="C28" s="86"/>
      <c r="D28" s="87"/>
      <c r="E28" s="87"/>
      <c r="F28" s="88"/>
      <c r="G28" s="87"/>
      <c r="H28" s="88"/>
      <c r="I28" s="17">
        <f t="shared" si="2"/>
        <v>0</v>
      </c>
      <c r="J28" s="4"/>
    </row>
    <row r="29" spans="1:10" ht="13.5" thickBot="1" x14ac:dyDescent="0.25">
      <c r="A29" s="154" t="s">
        <v>16</v>
      </c>
      <c r="B29" s="155"/>
      <c r="C29" s="155"/>
      <c r="D29" s="155"/>
      <c r="E29" s="155"/>
      <c r="F29" s="155"/>
      <c r="G29" s="155"/>
      <c r="H29" s="156"/>
      <c r="I29" s="20">
        <f>SUM(I22:I28)</f>
        <v>0</v>
      </c>
      <c r="J29" s="4"/>
    </row>
    <row r="30" spans="1:10" x14ac:dyDescent="0.2">
      <c r="A30" s="92"/>
      <c r="B30" s="121"/>
      <c r="C30" s="90" t="s">
        <v>14</v>
      </c>
      <c r="D30" s="90" t="s">
        <v>15</v>
      </c>
      <c r="E30" s="90" t="s">
        <v>14</v>
      </c>
      <c r="F30" s="90" t="s">
        <v>15</v>
      </c>
      <c r="G30" s="90" t="s">
        <v>14</v>
      </c>
      <c r="H30" s="91" t="s">
        <v>15</v>
      </c>
      <c r="I30" s="18"/>
      <c r="J30" s="4"/>
    </row>
    <row r="31" spans="1:10" x14ac:dyDescent="0.2">
      <c r="A31" s="7" t="s">
        <v>7</v>
      </c>
      <c r="B31" s="119">
        <f>B28+1</f>
        <v>44334</v>
      </c>
      <c r="C31" s="8"/>
      <c r="D31" s="9"/>
      <c r="E31" s="9"/>
      <c r="F31" s="15"/>
      <c r="G31" s="9"/>
      <c r="H31" s="15"/>
      <c r="I31" s="16">
        <f>((F31-C31+(F31&lt;C31))-((E31-D31+(E31&lt;D31))-(H31-G31+(H31&lt;G31))))*24</f>
        <v>0</v>
      </c>
      <c r="J31" s="4"/>
    </row>
    <row r="32" spans="1:10" x14ac:dyDescent="0.2">
      <c r="A32" s="7" t="s">
        <v>8</v>
      </c>
      <c r="B32" s="119">
        <v>44335</v>
      </c>
      <c r="C32" s="8"/>
      <c r="D32" s="9"/>
      <c r="E32" s="9"/>
      <c r="F32" s="15"/>
      <c r="G32" s="9"/>
      <c r="H32" s="15"/>
      <c r="I32" s="16">
        <f>((F32-C32+(F32&lt;C32))-((E32-D32+(E32&lt;D32))-(H32-G32+(H32&lt;G32))))*24</f>
        <v>0</v>
      </c>
      <c r="J32" s="4"/>
    </row>
    <row r="33" spans="1:10" x14ac:dyDescent="0.2">
      <c r="A33" s="7" t="s">
        <v>9</v>
      </c>
      <c r="B33" s="119">
        <v>44336</v>
      </c>
      <c r="C33" s="8"/>
      <c r="D33" s="9"/>
      <c r="E33" s="9"/>
      <c r="F33" s="15"/>
      <c r="G33" s="9"/>
      <c r="H33" s="15"/>
      <c r="I33" s="16">
        <f>((F33-C33+(F33&lt;C33))-((E33-D33+(E33&lt;D33))-(H33-G33+(H33&lt;G33))))*24</f>
        <v>0</v>
      </c>
      <c r="J33" s="4"/>
    </row>
    <row r="34" spans="1:10" x14ac:dyDescent="0.2">
      <c r="A34" s="7" t="s">
        <v>10</v>
      </c>
      <c r="B34" s="119">
        <v>44337</v>
      </c>
      <c r="C34" s="8"/>
      <c r="D34" s="9"/>
      <c r="E34" s="9"/>
      <c r="F34" s="15"/>
      <c r="G34" s="9"/>
      <c r="H34" s="15"/>
      <c r="I34" s="16">
        <f>((F34-C34+(F34&lt;C34))-((E34-D34+(E34&lt;D34))-(H34-G34+(H34&lt;G34))))*24</f>
        <v>0</v>
      </c>
      <c r="J34" s="4"/>
    </row>
    <row r="35" spans="1:10" x14ac:dyDescent="0.2">
      <c r="A35" s="7" t="s">
        <v>11</v>
      </c>
      <c r="B35" s="119">
        <v>44338</v>
      </c>
      <c r="C35" s="8"/>
      <c r="D35" s="9"/>
      <c r="E35" s="9"/>
      <c r="F35" s="15"/>
      <c r="G35" s="9"/>
      <c r="H35" s="15"/>
      <c r="I35" s="16">
        <f>((F35-C35+(F35&lt;C35))-((E35-D35+(E35&lt;D35))-(H35-G35+(H35&lt;G35))))*24</f>
        <v>0</v>
      </c>
      <c r="J35" s="4"/>
    </row>
    <row r="36" spans="1:10" x14ac:dyDescent="0.2">
      <c r="A36" s="7" t="s">
        <v>12</v>
      </c>
      <c r="B36" s="119">
        <v>44339</v>
      </c>
      <c r="C36" s="8"/>
      <c r="D36" s="9"/>
      <c r="E36" s="9"/>
      <c r="F36" s="15"/>
      <c r="G36" s="9"/>
      <c r="H36" s="15"/>
      <c r="I36" s="16">
        <f t="shared" ref="I36:I44" si="3">((F36-C36+(F36&lt;C36))-((E36-D36+(E36&lt;D36))-(H36-G36+(H36&lt;G36))))*24</f>
        <v>0</v>
      </c>
      <c r="J36" s="4"/>
    </row>
    <row r="37" spans="1:10" ht="13.5" thickBot="1" x14ac:dyDescent="0.25">
      <c r="A37" s="85" t="s">
        <v>13</v>
      </c>
      <c r="B37" s="119">
        <v>44340</v>
      </c>
      <c r="C37" s="86"/>
      <c r="D37" s="87"/>
      <c r="E37" s="87"/>
      <c r="F37" s="88"/>
      <c r="G37" s="87"/>
      <c r="H37" s="88"/>
      <c r="I37" s="17">
        <f t="shared" si="3"/>
        <v>0</v>
      </c>
      <c r="J37" s="4"/>
    </row>
    <row r="38" spans="1:10" ht="13.5" thickBot="1" x14ac:dyDescent="0.25">
      <c r="A38" s="154" t="s">
        <v>16</v>
      </c>
      <c r="B38" s="155"/>
      <c r="C38" s="155"/>
      <c r="D38" s="155"/>
      <c r="E38" s="155"/>
      <c r="F38" s="155"/>
      <c r="G38" s="155"/>
      <c r="H38" s="157"/>
      <c r="I38" s="20">
        <f>SUM(I31:I37)</f>
        <v>0</v>
      </c>
      <c r="J38" s="5"/>
    </row>
    <row r="39" spans="1:10" x14ac:dyDescent="0.2">
      <c r="A39" s="131" t="s">
        <v>7</v>
      </c>
      <c r="B39" s="130">
        <f>B37+1</f>
        <v>44341</v>
      </c>
      <c r="C39" s="111"/>
      <c r="D39" s="112"/>
      <c r="E39" s="112"/>
      <c r="F39" s="113"/>
      <c r="G39" s="112"/>
      <c r="H39" s="112"/>
      <c r="I39" s="17">
        <f t="shared" si="3"/>
        <v>0</v>
      </c>
      <c r="J39" s="4" t="s">
        <v>29</v>
      </c>
    </row>
    <row r="40" spans="1:10" x14ac:dyDescent="0.2">
      <c r="A40" s="7" t="s">
        <v>8</v>
      </c>
      <c r="B40" s="119">
        <v>44342</v>
      </c>
      <c r="C40" s="8"/>
      <c r="D40" s="9"/>
      <c r="E40" s="9"/>
      <c r="F40" s="9"/>
      <c r="G40" s="9"/>
      <c r="H40" s="9"/>
      <c r="I40" s="16">
        <f t="shared" si="3"/>
        <v>0</v>
      </c>
      <c r="J40" s="4"/>
    </row>
    <row r="41" spans="1:10" x14ac:dyDescent="0.2">
      <c r="A41" s="110" t="s">
        <v>9</v>
      </c>
      <c r="B41" s="130">
        <v>44343</v>
      </c>
      <c r="C41" s="111"/>
      <c r="D41" s="112"/>
      <c r="E41" s="112"/>
      <c r="F41" s="112"/>
      <c r="G41" s="112"/>
      <c r="H41" s="112"/>
      <c r="I41" s="149">
        <f t="shared" si="3"/>
        <v>0</v>
      </c>
      <c r="J41" s="128"/>
    </row>
    <row r="42" spans="1:10" x14ac:dyDescent="0.2">
      <c r="A42" s="85" t="s">
        <v>10</v>
      </c>
      <c r="B42" s="130">
        <v>44344</v>
      </c>
      <c r="C42" s="86"/>
      <c r="D42" s="87"/>
      <c r="E42" s="87"/>
      <c r="F42" s="87"/>
      <c r="G42" s="87"/>
      <c r="H42" s="87"/>
      <c r="I42" s="17">
        <f t="shared" si="3"/>
        <v>0</v>
      </c>
      <c r="J42" s="4"/>
    </row>
    <row r="43" spans="1:10" x14ac:dyDescent="0.2">
      <c r="A43" s="7" t="s">
        <v>11</v>
      </c>
      <c r="B43" s="119">
        <v>44345</v>
      </c>
      <c r="C43" s="8"/>
      <c r="D43" s="9"/>
      <c r="E43" s="9"/>
      <c r="F43" s="9"/>
      <c r="G43" s="9"/>
      <c r="H43" s="9"/>
      <c r="I43" s="16">
        <f t="shared" si="3"/>
        <v>0</v>
      </c>
      <c r="J43" s="4"/>
    </row>
    <row r="44" spans="1:10" ht="13.5" thickBot="1" x14ac:dyDescent="0.25">
      <c r="A44" s="85" t="s">
        <v>12</v>
      </c>
      <c r="B44" s="127">
        <v>44346</v>
      </c>
      <c r="C44" s="86"/>
      <c r="D44" s="87"/>
      <c r="E44" s="87"/>
      <c r="F44" s="87"/>
      <c r="G44" s="87"/>
      <c r="H44" s="87"/>
      <c r="I44" s="16">
        <f t="shared" si="3"/>
        <v>0</v>
      </c>
      <c r="J44" s="150"/>
    </row>
    <row r="45" spans="1:10" ht="13.5" thickBot="1" x14ac:dyDescent="0.25">
      <c r="A45" s="154" t="s">
        <v>16</v>
      </c>
      <c r="B45" s="155"/>
      <c r="C45" s="155"/>
      <c r="D45" s="155"/>
      <c r="E45" s="155"/>
      <c r="F45" s="155"/>
      <c r="G45" s="155"/>
      <c r="H45" s="157"/>
      <c r="I45" s="20">
        <f>SUM(I39:I44)</f>
        <v>0</v>
      </c>
      <c r="J45" s="138"/>
    </row>
    <row r="46" spans="1:10" ht="13.5" thickBot="1" x14ac:dyDescent="0.25">
      <c r="A46" s="93"/>
      <c r="B46" s="122"/>
      <c r="C46" s="94"/>
      <c r="D46" s="94"/>
      <c r="E46" s="94"/>
      <c r="F46" s="94"/>
      <c r="G46" s="94"/>
      <c r="H46" s="95" t="s">
        <v>28</v>
      </c>
      <c r="I46" s="96">
        <f>I11+I20+I29+I38+I45</f>
        <v>0</v>
      </c>
      <c r="J46" s="14"/>
    </row>
    <row r="47" spans="1:10" ht="17.25" customHeight="1" thickBot="1" x14ac:dyDescent="0.25">
      <c r="A47" s="139"/>
      <c r="B47" s="146"/>
      <c r="C47" s="140"/>
      <c r="D47" s="141" t="s">
        <v>27</v>
      </c>
      <c r="E47" s="142" t="e">
        <f>#REF!</f>
        <v>#REF!</v>
      </c>
      <c r="F47" s="143"/>
      <c r="G47" s="143"/>
      <c r="H47" s="143"/>
      <c r="I47" s="144"/>
      <c r="J47" s="145" t="e">
        <f>E47*I46</f>
        <v>#REF!</v>
      </c>
    </row>
    <row r="48" spans="1:10" ht="12.75" customHeight="1" x14ac:dyDescent="0.2">
      <c r="A48" s="50"/>
      <c r="B48" s="104" t="s">
        <v>34</v>
      </c>
      <c r="C48" s="61"/>
      <c r="D48" s="61"/>
      <c r="E48" s="61"/>
      <c r="F48" s="62"/>
      <c r="G48" s="151" t="s">
        <v>17</v>
      </c>
      <c r="H48" s="152"/>
      <c r="I48" s="152"/>
      <c r="J48" s="153"/>
    </row>
    <row r="49" spans="1:10" x14ac:dyDescent="0.2">
      <c r="A49" s="58"/>
      <c r="B49" s="108"/>
      <c r="C49" s="63"/>
      <c r="D49" s="63"/>
      <c r="E49" s="63"/>
      <c r="F49" s="64"/>
      <c r="G49" s="152"/>
      <c r="H49" s="152"/>
      <c r="I49" s="152"/>
      <c r="J49" s="153"/>
    </row>
    <row r="50" spans="1:10" ht="12.75" customHeight="1" x14ac:dyDescent="0.2">
      <c r="A50" s="59"/>
      <c r="B50" s="108" t="s">
        <v>39</v>
      </c>
      <c r="C50" s="114"/>
      <c r="D50" s="114"/>
      <c r="E50" s="114"/>
      <c r="F50" s="115"/>
      <c r="G50" s="151"/>
      <c r="H50" s="152"/>
      <c r="I50" s="152"/>
      <c r="J50" s="153"/>
    </row>
    <row r="51" spans="1:10" x14ac:dyDescent="0.2">
      <c r="A51" s="51"/>
      <c r="B51" s="105" t="s">
        <v>30</v>
      </c>
      <c r="C51" s="65" t="e">
        <f>#REF!</f>
        <v>#REF!</v>
      </c>
      <c r="D51" s="65"/>
      <c r="E51" s="65"/>
      <c r="F51" s="66"/>
      <c r="G51" s="42"/>
      <c r="H51" s="41"/>
      <c r="I51" s="41"/>
      <c r="J51" s="43"/>
    </row>
    <row r="52" spans="1:10" x14ac:dyDescent="0.2">
      <c r="A52" s="52" t="s">
        <v>32</v>
      </c>
      <c r="B52" s="106" t="s">
        <v>31</v>
      </c>
      <c r="C52" s="67" t="e">
        <f>#REF!</f>
        <v>#REF!</v>
      </c>
      <c r="D52" s="68" t="s">
        <v>37</v>
      </c>
      <c r="E52" s="63" t="e">
        <f>#REF!</f>
        <v>#REF!</v>
      </c>
      <c r="F52" s="64"/>
      <c r="G52" s="34"/>
      <c r="H52" s="12"/>
      <c r="I52" s="38"/>
      <c r="J52" s="39"/>
    </row>
    <row r="53" spans="1:10" x14ac:dyDescent="0.2">
      <c r="A53" s="51"/>
      <c r="B53" s="107" t="s">
        <v>24</v>
      </c>
      <c r="C53" s="63" t="e">
        <f>#REF!</f>
        <v>#REF!</v>
      </c>
      <c r="D53" s="63"/>
      <c r="E53" s="63"/>
      <c r="F53" s="64"/>
      <c r="G53" s="24" t="s">
        <v>25</v>
      </c>
      <c r="H53" s="22"/>
      <c r="I53" s="25"/>
      <c r="J53" s="23" t="s">
        <v>1</v>
      </c>
    </row>
    <row r="54" spans="1:10" x14ac:dyDescent="0.2">
      <c r="A54" s="53"/>
      <c r="B54" s="107" t="s">
        <v>33</v>
      </c>
      <c r="C54" s="63" t="e">
        <f>#REF!</f>
        <v>#REF!</v>
      </c>
      <c r="D54" s="63"/>
      <c r="E54" s="63"/>
      <c r="F54" s="64"/>
      <c r="G54" s="24"/>
      <c r="H54" s="22"/>
      <c r="I54" s="25"/>
      <c r="J54" s="23"/>
    </row>
    <row r="55" spans="1:10" x14ac:dyDescent="0.2">
      <c r="A55" s="26" t="s">
        <v>35</v>
      </c>
      <c r="B55" s="124"/>
      <c r="C55" s="22"/>
      <c r="D55" s="27">
        <v>44316</v>
      </c>
      <c r="E55" s="28" t="s">
        <v>21</v>
      </c>
      <c r="F55" s="40">
        <v>44346</v>
      </c>
      <c r="G55" s="34"/>
      <c r="H55" s="12"/>
      <c r="I55" s="38"/>
      <c r="J55" s="39"/>
    </row>
    <row r="56" spans="1:10" x14ac:dyDescent="0.2">
      <c r="A56" s="29" t="s">
        <v>22</v>
      </c>
      <c r="B56" s="125"/>
      <c r="C56" s="30"/>
      <c r="D56" s="31" t="e">
        <f>#REF!</f>
        <v>#REF!</v>
      </c>
      <c r="E56" s="32" t="s">
        <v>23</v>
      </c>
      <c r="F56" s="45" t="e">
        <f>#REF!</f>
        <v>#REF!</v>
      </c>
      <c r="G56" s="35" t="s">
        <v>26</v>
      </c>
      <c r="H56" s="30"/>
      <c r="I56" s="33"/>
      <c r="J56" s="36" t="s">
        <v>1</v>
      </c>
    </row>
  </sheetData>
  <protectedRanges>
    <protectedRange sqref="A48:J48 A51:J56 C49:J50 J7:J46 A2:H47 J2:J5" name="Range1"/>
    <protectedRange sqref="A49:B50" name="Range1_2"/>
    <protectedRange sqref="J6" name="Range1_1"/>
  </protectedRanges>
  <mergeCells count="10">
    <mergeCell ref="C2:D2"/>
    <mergeCell ref="E2:F2"/>
    <mergeCell ref="G2:H2"/>
    <mergeCell ref="A1:J1"/>
    <mergeCell ref="A45:H45"/>
    <mergeCell ref="G48:J50"/>
    <mergeCell ref="A11:H11"/>
    <mergeCell ref="A20:H20"/>
    <mergeCell ref="A29:H29"/>
    <mergeCell ref="A38:H38"/>
  </mergeCells>
  <phoneticPr fontId="3" type="noConversion"/>
  <printOptions horizontalCentered="1" verticalCentered="1"/>
  <pageMargins left="0.5" right="0.5" top="0.25" bottom="0.2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57"/>
  <sheetViews>
    <sheetView tabSelected="1" topLeftCell="A28" zoomScale="110" zoomScaleNormal="110" workbookViewId="0">
      <selection activeCell="E40" sqref="E40"/>
    </sheetView>
  </sheetViews>
  <sheetFormatPr defaultRowHeight="12.75" x14ac:dyDescent="0.2"/>
  <cols>
    <col min="2" max="2" width="7.140625" style="126" customWidth="1"/>
    <col min="3" max="9" width="8.7109375" customWidth="1"/>
    <col min="10" max="10" width="15.140625" style="2" customWidth="1"/>
  </cols>
  <sheetData>
    <row r="1" spans="1:10" x14ac:dyDescent="0.2">
      <c r="A1" s="160" t="s">
        <v>41</v>
      </c>
      <c r="B1" s="160"/>
      <c r="C1" s="161"/>
      <c r="D1" s="161"/>
      <c r="E1" s="161"/>
      <c r="F1" s="161"/>
      <c r="G1" s="161"/>
      <c r="H1" s="161"/>
      <c r="I1" s="161"/>
      <c r="J1" s="161"/>
    </row>
    <row r="2" spans="1:10" ht="15.75" customHeight="1" x14ac:dyDescent="0.2">
      <c r="A2" s="6" t="s">
        <v>18</v>
      </c>
      <c r="B2" s="11">
        <v>2025</v>
      </c>
      <c r="C2" s="158" t="s">
        <v>2</v>
      </c>
      <c r="D2" s="158"/>
      <c r="E2" s="159" t="s">
        <v>3</v>
      </c>
      <c r="F2" s="159"/>
      <c r="G2" s="159" t="s">
        <v>4</v>
      </c>
      <c r="H2" s="159"/>
      <c r="I2" s="1"/>
      <c r="J2" s="3"/>
    </row>
    <row r="3" spans="1:10" s="10" customFormat="1" ht="23.25" customHeight="1" x14ac:dyDescent="0.2">
      <c r="A3" s="37" t="s">
        <v>0</v>
      </c>
      <c r="B3" s="73" t="s">
        <v>1</v>
      </c>
      <c r="C3" s="74" t="s">
        <v>14</v>
      </c>
      <c r="D3" s="74" t="s">
        <v>15</v>
      </c>
      <c r="E3" s="74" t="s">
        <v>14</v>
      </c>
      <c r="F3" s="74" t="s">
        <v>15</v>
      </c>
      <c r="G3" s="75" t="s">
        <v>14</v>
      </c>
      <c r="H3" s="75" t="s">
        <v>15</v>
      </c>
      <c r="I3" s="71" t="s">
        <v>5</v>
      </c>
      <c r="J3" s="77" t="s">
        <v>6</v>
      </c>
    </row>
    <row r="4" spans="1:10" x14ac:dyDescent="0.2">
      <c r="A4" s="7" t="s">
        <v>13</v>
      </c>
      <c r="B4" s="119">
        <f>'May 2025'!B44+1</f>
        <v>44347</v>
      </c>
      <c r="C4" s="8"/>
      <c r="D4" s="9"/>
      <c r="E4" s="9"/>
      <c r="F4" s="15"/>
      <c r="G4" s="9"/>
      <c r="H4" s="15"/>
      <c r="I4" s="16"/>
      <c r="J4" s="4"/>
    </row>
    <row r="5" spans="1:10" x14ac:dyDescent="0.2">
      <c r="A5" s="7" t="s">
        <v>7</v>
      </c>
      <c r="B5" s="119">
        <f>'May 2025'!B44+2</f>
        <v>44348</v>
      </c>
      <c r="C5" s="8"/>
      <c r="D5" s="9"/>
      <c r="E5" s="9"/>
      <c r="F5" s="15"/>
      <c r="G5" s="9"/>
      <c r="H5" s="15"/>
      <c r="I5" s="16">
        <f t="shared" ref="I5:I9" si="0">((F5-C5+(F5&lt;C5))-((E5-D5+(E5&lt;D5))-(H5-G5+(H5&lt;G5))))*24</f>
        <v>0</v>
      </c>
      <c r="J5" s="4"/>
    </row>
    <row r="6" spans="1:10" x14ac:dyDescent="0.2">
      <c r="A6" s="7" t="s">
        <v>8</v>
      </c>
      <c r="B6" s="119">
        <f>'May 2025'!B44+3</f>
        <v>44349</v>
      </c>
      <c r="C6" s="8"/>
      <c r="D6" s="9"/>
      <c r="E6" s="9"/>
      <c r="F6" s="15"/>
      <c r="G6" s="9"/>
      <c r="H6" s="15"/>
      <c r="I6" s="16">
        <f t="shared" si="0"/>
        <v>0</v>
      </c>
      <c r="J6" s="4"/>
    </row>
    <row r="7" spans="1:10" x14ac:dyDescent="0.2">
      <c r="A7" s="7" t="s">
        <v>9</v>
      </c>
      <c r="B7" s="119">
        <f>'May 2025'!B44+4</f>
        <v>44350</v>
      </c>
      <c r="C7" s="8"/>
      <c r="D7" s="9"/>
      <c r="E7" s="9"/>
      <c r="F7" s="15"/>
      <c r="G7" s="9"/>
      <c r="H7" s="15"/>
      <c r="I7" s="16">
        <f t="shared" si="0"/>
        <v>0</v>
      </c>
      <c r="J7" s="4"/>
    </row>
    <row r="8" spans="1:10" x14ac:dyDescent="0.2">
      <c r="A8" s="7" t="s">
        <v>10</v>
      </c>
      <c r="B8" s="119">
        <f>'May 2025'!B44+5</f>
        <v>44351</v>
      </c>
      <c r="C8" s="8"/>
      <c r="D8" s="9"/>
      <c r="E8" s="9"/>
      <c r="F8" s="15"/>
      <c r="G8" s="9"/>
      <c r="H8" s="15"/>
      <c r="I8" s="16">
        <f t="shared" si="0"/>
        <v>0</v>
      </c>
      <c r="J8" s="4"/>
    </row>
    <row r="9" spans="1:10" x14ac:dyDescent="0.2">
      <c r="A9" s="117" t="s">
        <v>11</v>
      </c>
      <c r="B9" s="119">
        <f>'May 2025'!B44+6</f>
        <v>44352</v>
      </c>
      <c r="C9" s="8"/>
      <c r="D9" s="9"/>
      <c r="E9" s="9"/>
      <c r="F9" s="15"/>
      <c r="G9" s="9"/>
      <c r="H9" s="15"/>
      <c r="I9" s="16">
        <f t="shared" si="0"/>
        <v>0</v>
      </c>
      <c r="J9" s="60"/>
    </row>
    <row r="10" spans="1:10" x14ac:dyDescent="0.2">
      <c r="A10" s="7" t="s">
        <v>12</v>
      </c>
      <c r="B10" s="119">
        <f>'May 2025'!B44+7</f>
        <v>44353</v>
      </c>
      <c r="C10" s="8"/>
      <c r="D10" s="9"/>
      <c r="E10" s="9"/>
      <c r="F10" s="15"/>
      <c r="G10" s="9"/>
      <c r="H10" s="15"/>
      <c r="I10" s="16">
        <f t="shared" ref="I10:I11" si="1">((F10-C10+(F10&lt;C10))-((E10-D10+(E10&lt;D10))-(H10-G10+(H10&lt;G10))))*24</f>
        <v>0</v>
      </c>
      <c r="J10" s="4"/>
    </row>
    <row r="11" spans="1:10" ht="13.5" thickBot="1" x14ac:dyDescent="0.25">
      <c r="A11" s="85" t="s">
        <v>13</v>
      </c>
      <c r="B11" s="119">
        <f>'May 2025'!B44+8</f>
        <v>44354</v>
      </c>
      <c r="C11" s="8"/>
      <c r="D11" s="9"/>
      <c r="E11" s="9"/>
      <c r="F11" s="15"/>
      <c r="G11" s="9"/>
      <c r="H11" s="15"/>
      <c r="I11" s="17">
        <f t="shared" si="1"/>
        <v>0</v>
      </c>
      <c r="J11" s="4"/>
    </row>
    <row r="12" spans="1:10" ht="13.5" thickBot="1" x14ac:dyDescent="0.25">
      <c r="A12" s="154" t="s">
        <v>16</v>
      </c>
      <c r="B12" s="155"/>
      <c r="C12" s="155"/>
      <c r="D12" s="155"/>
      <c r="E12" s="155"/>
      <c r="F12" s="155"/>
      <c r="G12" s="155"/>
      <c r="H12" s="156"/>
      <c r="I12" s="20">
        <f>SUM(I5:I11)</f>
        <v>0</v>
      </c>
      <c r="J12" s="4"/>
    </row>
    <row r="13" spans="1:10" x14ac:dyDescent="0.2">
      <c r="A13" s="89"/>
      <c r="B13" s="120"/>
      <c r="C13" s="90" t="s">
        <v>14</v>
      </c>
      <c r="D13" s="90" t="s">
        <v>15</v>
      </c>
      <c r="E13" s="90" t="s">
        <v>14</v>
      </c>
      <c r="F13" s="90" t="s">
        <v>15</v>
      </c>
      <c r="G13" s="90" t="s">
        <v>14</v>
      </c>
      <c r="H13" s="91" t="s">
        <v>15</v>
      </c>
      <c r="I13" s="18"/>
      <c r="J13" s="4"/>
    </row>
    <row r="14" spans="1:10" x14ac:dyDescent="0.2">
      <c r="A14" s="7" t="s">
        <v>7</v>
      </c>
      <c r="B14" s="119">
        <f>'May 2025'!B44+9</f>
        <v>44355</v>
      </c>
      <c r="C14" s="8"/>
      <c r="D14" s="9"/>
      <c r="E14" s="9"/>
      <c r="F14" s="15"/>
      <c r="G14" s="9"/>
      <c r="H14" s="15"/>
      <c r="I14" s="16">
        <f t="shared" ref="I14:I20" si="2">((F14-C14+(F14&lt;C14))-((E14-D14+(E14&lt;D14))-(H14-G14+(H14&lt;G14))))*24</f>
        <v>0</v>
      </c>
      <c r="J14" s="4"/>
    </row>
    <row r="15" spans="1:10" x14ac:dyDescent="0.2">
      <c r="A15" s="7" t="s">
        <v>8</v>
      </c>
      <c r="B15" s="119">
        <f>'May 2025'!B44+10</f>
        <v>44356</v>
      </c>
      <c r="C15" s="8"/>
      <c r="D15" s="9"/>
      <c r="E15" s="9"/>
      <c r="F15" s="15"/>
      <c r="G15" s="9"/>
      <c r="H15" s="15"/>
      <c r="I15" s="16">
        <f t="shared" si="2"/>
        <v>0</v>
      </c>
      <c r="J15" s="4" t="s">
        <v>42</v>
      </c>
    </row>
    <row r="16" spans="1:10" x14ac:dyDescent="0.2">
      <c r="A16" s="7" t="s">
        <v>9</v>
      </c>
      <c r="B16" s="119">
        <f>'May 2025'!B44+11</f>
        <v>44357</v>
      </c>
      <c r="C16" s="8"/>
      <c r="D16" s="9"/>
      <c r="E16" s="9"/>
      <c r="F16" s="15"/>
      <c r="G16" s="9"/>
      <c r="H16" s="15"/>
      <c r="I16" s="16">
        <f t="shared" si="2"/>
        <v>0</v>
      </c>
      <c r="J16" s="4" t="s">
        <v>38</v>
      </c>
    </row>
    <row r="17" spans="1:10" ht="13.5" customHeight="1" x14ac:dyDescent="0.2">
      <c r="A17" s="7" t="s">
        <v>10</v>
      </c>
      <c r="B17" s="119">
        <f>'May 2025'!B44+12</f>
        <v>44358</v>
      </c>
      <c r="C17" s="8"/>
      <c r="D17" s="9"/>
      <c r="E17" s="9"/>
      <c r="F17" s="15"/>
      <c r="G17" s="9"/>
      <c r="H17" s="15"/>
      <c r="I17" s="16">
        <f t="shared" si="2"/>
        <v>0</v>
      </c>
      <c r="J17" s="4" t="s">
        <v>38</v>
      </c>
    </row>
    <row r="18" spans="1:10" x14ac:dyDescent="0.2">
      <c r="A18" s="117" t="s">
        <v>11</v>
      </c>
      <c r="B18" s="119">
        <f>'May 2025'!B44+13</f>
        <v>44359</v>
      </c>
      <c r="C18" s="8"/>
      <c r="D18" s="9"/>
      <c r="E18" s="9"/>
      <c r="F18" s="15"/>
      <c r="G18" s="9"/>
      <c r="H18" s="15"/>
      <c r="I18" s="16">
        <f t="shared" si="2"/>
        <v>0</v>
      </c>
      <c r="J18" s="4"/>
    </row>
    <row r="19" spans="1:10" x14ac:dyDescent="0.2">
      <c r="A19" s="7" t="s">
        <v>12</v>
      </c>
      <c r="B19" s="119">
        <f>'May 2025'!B44+14</f>
        <v>44360</v>
      </c>
      <c r="C19" s="8"/>
      <c r="D19" s="9"/>
      <c r="E19" s="9"/>
      <c r="F19" s="15"/>
      <c r="G19" s="9"/>
      <c r="H19" s="15"/>
      <c r="I19" s="16">
        <f t="shared" si="2"/>
        <v>0</v>
      </c>
      <c r="J19" s="4"/>
    </row>
    <row r="20" spans="1:10" ht="13.5" thickBot="1" x14ac:dyDescent="0.25">
      <c r="A20" s="85" t="s">
        <v>13</v>
      </c>
      <c r="B20" s="119">
        <f>'May 2025'!B44+15</f>
        <v>44361</v>
      </c>
      <c r="C20" s="8"/>
      <c r="D20" s="9"/>
      <c r="E20" s="9"/>
      <c r="F20" s="15"/>
      <c r="G20" s="9"/>
      <c r="H20" s="15"/>
      <c r="I20" s="17">
        <f t="shared" si="2"/>
        <v>0</v>
      </c>
      <c r="J20" s="4"/>
    </row>
    <row r="21" spans="1:10" ht="13.5" customHeight="1" thickBot="1" x14ac:dyDescent="0.25">
      <c r="A21" s="154" t="s">
        <v>16</v>
      </c>
      <c r="B21" s="155"/>
      <c r="C21" s="155"/>
      <c r="D21" s="155"/>
      <c r="E21" s="155"/>
      <c r="F21" s="155"/>
      <c r="G21" s="155"/>
      <c r="H21" s="156"/>
      <c r="I21" s="20">
        <f>SUM(I14:I20)</f>
        <v>0</v>
      </c>
      <c r="J21" s="4"/>
    </row>
    <row r="22" spans="1:10" x14ac:dyDescent="0.2">
      <c r="A22" s="92"/>
      <c r="B22" s="121"/>
      <c r="C22" s="90" t="s">
        <v>14</v>
      </c>
      <c r="D22" s="90" t="s">
        <v>15</v>
      </c>
      <c r="E22" s="90" t="s">
        <v>14</v>
      </c>
      <c r="F22" s="90" t="s">
        <v>15</v>
      </c>
      <c r="G22" s="90" t="s">
        <v>14</v>
      </c>
      <c r="H22" s="91" t="s">
        <v>15</v>
      </c>
      <c r="I22" s="19"/>
      <c r="J22" s="4"/>
    </row>
    <row r="23" spans="1:10" x14ac:dyDescent="0.2">
      <c r="A23" s="117" t="s">
        <v>7</v>
      </c>
      <c r="B23" s="119">
        <f>'May 2025'!B44+16</f>
        <v>44362</v>
      </c>
      <c r="C23" s="8"/>
      <c r="D23" s="9"/>
      <c r="E23" s="9"/>
      <c r="F23" s="15"/>
      <c r="G23" s="9"/>
      <c r="H23" s="15"/>
      <c r="I23" s="16">
        <f t="shared" ref="I23:I29" si="3">((F23-C23+(F23&lt;C23))-((E23-D23+(E23&lt;D23))-(H23-G23+(H23&lt;G23))))*24</f>
        <v>0</v>
      </c>
      <c r="J23" s="4"/>
    </row>
    <row r="24" spans="1:10" x14ac:dyDescent="0.2">
      <c r="A24" s="117" t="s">
        <v>8</v>
      </c>
      <c r="B24" s="119">
        <f>'May 2025'!B44+17</f>
        <v>44363</v>
      </c>
      <c r="C24" s="8"/>
      <c r="D24" s="9"/>
      <c r="E24" s="9"/>
      <c r="F24" s="15"/>
      <c r="G24" s="9"/>
      <c r="H24" s="15"/>
      <c r="I24" s="16">
        <f t="shared" si="3"/>
        <v>0</v>
      </c>
      <c r="J24" s="4"/>
    </row>
    <row r="25" spans="1:10" x14ac:dyDescent="0.2">
      <c r="A25" s="7" t="s">
        <v>9</v>
      </c>
      <c r="B25" s="119">
        <f>'May 2025'!B44+18</f>
        <v>44364</v>
      </c>
      <c r="C25" s="8"/>
      <c r="D25" s="9"/>
      <c r="E25" s="9"/>
      <c r="F25" s="15"/>
      <c r="G25" s="9"/>
      <c r="H25" s="15"/>
      <c r="I25" s="16">
        <f t="shared" si="3"/>
        <v>0</v>
      </c>
      <c r="J25" s="4"/>
    </row>
    <row r="26" spans="1:10" x14ac:dyDescent="0.2">
      <c r="A26" s="7" t="s">
        <v>10</v>
      </c>
      <c r="B26" s="119">
        <f>'May 2025'!B44+19</f>
        <v>44365</v>
      </c>
      <c r="C26" s="8"/>
      <c r="D26" s="9"/>
      <c r="E26" s="9"/>
      <c r="F26" s="15"/>
      <c r="G26" s="9"/>
      <c r="H26" s="15"/>
      <c r="I26" s="16">
        <f t="shared" si="3"/>
        <v>0</v>
      </c>
      <c r="J26" s="4"/>
    </row>
    <row r="27" spans="1:10" x14ac:dyDescent="0.2">
      <c r="A27" s="7" t="s">
        <v>11</v>
      </c>
      <c r="B27" s="119">
        <f>'May 2025'!B44+20</f>
        <v>44366</v>
      </c>
      <c r="C27" s="8"/>
      <c r="D27" s="9"/>
      <c r="E27" s="9"/>
      <c r="F27" s="15"/>
      <c r="G27" s="9"/>
      <c r="H27" s="15"/>
      <c r="I27" s="16">
        <f t="shared" si="3"/>
        <v>0</v>
      </c>
      <c r="J27" s="4"/>
    </row>
    <row r="28" spans="1:10" x14ac:dyDescent="0.2">
      <c r="A28" s="7" t="s">
        <v>12</v>
      </c>
      <c r="B28" s="119">
        <f>'May 2025'!B44+21</f>
        <v>44367</v>
      </c>
      <c r="C28" s="8"/>
      <c r="D28" s="9"/>
      <c r="E28" s="9"/>
      <c r="F28" s="15"/>
      <c r="G28" s="9"/>
      <c r="H28" s="15"/>
      <c r="I28" s="16">
        <f t="shared" si="3"/>
        <v>0</v>
      </c>
      <c r="J28" s="4"/>
    </row>
    <row r="29" spans="1:10" ht="13.5" thickBot="1" x14ac:dyDescent="0.25">
      <c r="A29" s="7" t="s">
        <v>13</v>
      </c>
      <c r="B29" s="119">
        <f>'May 2025'!B44+22</f>
        <v>44368</v>
      </c>
      <c r="C29" s="8"/>
      <c r="D29" s="9"/>
      <c r="E29" s="9"/>
      <c r="F29" s="15"/>
      <c r="G29" s="9"/>
      <c r="H29" s="15"/>
      <c r="I29" s="17">
        <f t="shared" si="3"/>
        <v>0</v>
      </c>
      <c r="J29" s="4"/>
    </row>
    <row r="30" spans="1:10" ht="13.5" thickBot="1" x14ac:dyDescent="0.25">
      <c r="A30" s="162" t="s">
        <v>16</v>
      </c>
      <c r="B30" s="163"/>
      <c r="C30" s="163"/>
      <c r="D30" s="163"/>
      <c r="E30" s="163"/>
      <c r="F30" s="163"/>
      <c r="G30" s="163"/>
      <c r="H30" s="164"/>
      <c r="I30" s="21">
        <f>SUM(I23:I29)</f>
        <v>0</v>
      </c>
      <c r="J30" s="4"/>
    </row>
    <row r="31" spans="1:10" ht="13.5" thickBot="1" x14ac:dyDescent="0.25">
      <c r="A31" s="100"/>
      <c r="B31" s="132"/>
      <c r="C31" s="101" t="s">
        <v>14</v>
      </c>
      <c r="D31" s="101" t="s">
        <v>15</v>
      </c>
      <c r="E31" s="101" t="s">
        <v>14</v>
      </c>
      <c r="F31" s="101" t="s">
        <v>15</v>
      </c>
      <c r="G31" s="101" t="s">
        <v>14</v>
      </c>
      <c r="H31" s="102" t="s">
        <v>15</v>
      </c>
      <c r="I31" s="103"/>
      <c r="J31" s="99"/>
    </row>
    <row r="32" spans="1:10" x14ac:dyDescent="0.2">
      <c r="A32" s="97" t="s">
        <v>7</v>
      </c>
      <c r="B32" s="119">
        <f>'May 2025'!B44+23</f>
        <v>44369</v>
      </c>
      <c r="C32" s="8"/>
      <c r="D32" s="9"/>
      <c r="E32" s="9"/>
      <c r="F32" s="15"/>
      <c r="G32" s="9"/>
      <c r="H32" s="15"/>
      <c r="I32" s="98">
        <f t="shared" ref="I32:I38" si="4">((F32-C32+(F32&lt;C32))-((E32-D32+(E32&lt;D32))-(H32-G32+(H32&lt;G32))))*24</f>
        <v>0</v>
      </c>
      <c r="J32" s="4"/>
    </row>
    <row r="33" spans="1:10" x14ac:dyDescent="0.2">
      <c r="A33" s="7" t="s">
        <v>8</v>
      </c>
      <c r="B33" s="119">
        <f>'May 2025'!B44+24</f>
        <v>44370</v>
      </c>
      <c r="C33" s="8"/>
      <c r="D33" s="9"/>
      <c r="E33" s="9"/>
      <c r="F33" s="15"/>
      <c r="G33" s="9"/>
      <c r="H33" s="15"/>
      <c r="I33" s="16">
        <f t="shared" si="4"/>
        <v>0</v>
      </c>
      <c r="J33" s="4"/>
    </row>
    <row r="34" spans="1:10" x14ac:dyDescent="0.2">
      <c r="A34" s="7" t="s">
        <v>9</v>
      </c>
      <c r="B34" s="119">
        <f>'May 2025'!B44+25</f>
        <v>44371</v>
      </c>
      <c r="C34" s="8"/>
      <c r="D34" s="9"/>
      <c r="E34" s="9"/>
      <c r="F34" s="15"/>
      <c r="G34" s="9"/>
      <c r="H34" s="15"/>
      <c r="I34" s="16">
        <f t="shared" si="4"/>
        <v>0</v>
      </c>
      <c r="J34" s="4"/>
    </row>
    <row r="35" spans="1:10" x14ac:dyDescent="0.2">
      <c r="A35" s="7" t="s">
        <v>10</v>
      </c>
      <c r="B35" s="119">
        <f>'May 2025'!B44+26</f>
        <v>44372</v>
      </c>
      <c r="C35" s="8"/>
      <c r="D35" s="9"/>
      <c r="E35" s="9"/>
      <c r="F35" s="15"/>
      <c r="G35" s="9"/>
      <c r="H35" s="15"/>
      <c r="I35" s="16">
        <f t="shared" si="4"/>
        <v>0</v>
      </c>
      <c r="J35" s="4"/>
    </row>
    <row r="36" spans="1:10" x14ac:dyDescent="0.2">
      <c r="A36" s="7" t="s">
        <v>11</v>
      </c>
      <c r="B36" s="119">
        <f>'May 2025'!B44+27</f>
        <v>44373</v>
      </c>
      <c r="C36" s="8"/>
      <c r="D36" s="9"/>
      <c r="E36" s="9"/>
      <c r="F36" s="15"/>
      <c r="G36" s="9"/>
      <c r="H36" s="15"/>
      <c r="I36" s="16">
        <f t="shared" si="4"/>
        <v>0</v>
      </c>
      <c r="J36" s="4"/>
    </row>
    <row r="37" spans="1:10" x14ac:dyDescent="0.2">
      <c r="A37" s="7" t="s">
        <v>12</v>
      </c>
      <c r="B37" s="119">
        <f>'May 2025'!B44+28</f>
        <v>44374</v>
      </c>
      <c r="C37" s="8"/>
      <c r="D37" s="9"/>
      <c r="E37" s="9"/>
      <c r="F37" s="15"/>
      <c r="G37" s="9"/>
      <c r="H37" s="15"/>
      <c r="I37" s="16">
        <f t="shared" si="4"/>
        <v>0</v>
      </c>
      <c r="J37" s="4"/>
    </row>
    <row r="38" spans="1:10" ht="13.5" thickBot="1" x14ac:dyDescent="0.25">
      <c r="A38" s="85" t="s">
        <v>13</v>
      </c>
      <c r="B38" s="119">
        <f>'May 2025'!B44+29</f>
        <v>44375</v>
      </c>
      <c r="C38" s="8"/>
      <c r="D38" s="9"/>
      <c r="E38" s="9"/>
      <c r="F38" s="15"/>
      <c r="G38" s="9"/>
      <c r="H38" s="15"/>
      <c r="I38" s="17">
        <f t="shared" si="4"/>
        <v>0</v>
      </c>
      <c r="J38" s="4"/>
    </row>
    <row r="39" spans="1:10" ht="13.5" thickBot="1" x14ac:dyDescent="0.25">
      <c r="A39" s="154" t="s">
        <v>16</v>
      </c>
      <c r="B39" s="155"/>
      <c r="C39" s="155"/>
      <c r="D39" s="155"/>
      <c r="E39" s="155"/>
      <c r="F39" s="155"/>
      <c r="G39" s="155"/>
      <c r="H39" s="156"/>
      <c r="I39" s="20">
        <f>SUM(I32:I38)</f>
        <v>0</v>
      </c>
      <c r="J39" s="4"/>
    </row>
    <row r="40" spans="1:10" x14ac:dyDescent="0.2">
      <c r="A40" s="92"/>
      <c r="B40" s="121"/>
      <c r="C40" s="90" t="s">
        <v>14</v>
      </c>
      <c r="D40" s="90" t="s">
        <v>15</v>
      </c>
      <c r="E40" s="90" t="s">
        <v>14</v>
      </c>
      <c r="F40" s="90" t="s">
        <v>15</v>
      </c>
      <c r="G40" s="90" t="s">
        <v>14</v>
      </c>
      <c r="H40" s="91" t="s">
        <v>15</v>
      </c>
      <c r="I40" s="18"/>
      <c r="J40" s="4"/>
    </row>
    <row r="41" spans="1:10" x14ac:dyDescent="0.2">
      <c r="A41" s="7" t="s">
        <v>7</v>
      </c>
      <c r="B41" s="119">
        <f>'May 2025'!B44+30</f>
        <v>44376</v>
      </c>
      <c r="C41" s="8"/>
      <c r="D41" s="9"/>
      <c r="E41" s="9"/>
      <c r="F41" s="15"/>
      <c r="G41" s="9"/>
      <c r="H41" s="15"/>
      <c r="I41" s="17">
        <f t="shared" ref="I41" si="5">((F41-C41+(F41&lt;C41))-((E41-D41+(E41&lt;D41))-(H41-G41+(H41&lt;G41))))*24</f>
        <v>0</v>
      </c>
      <c r="J41" s="4"/>
    </row>
    <row r="42" spans="1:10" x14ac:dyDescent="0.2">
      <c r="A42" s="7" t="s">
        <v>8</v>
      </c>
      <c r="B42" s="119"/>
      <c r="C42" s="8"/>
      <c r="D42" s="9"/>
      <c r="E42" s="9"/>
      <c r="F42" s="15"/>
      <c r="G42" s="9"/>
      <c r="H42" s="15"/>
      <c r="I42" s="17"/>
      <c r="J42" s="4"/>
    </row>
    <row r="43" spans="1:10" x14ac:dyDescent="0.2">
      <c r="A43" s="7" t="s">
        <v>9</v>
      </c>
      <c r="B43" s="119"/>
      <c r="C43" s="8"/>
      <c r="D43" s="9"/>
      <c r="E43" s="9"/>
      <c r="F43" s="15"/>
      <c r="G43" s="9"/>
      <c r="H43" s="15"/>
      <c r="I43" s="17"/>
      <c r="J43" s="4"/>
    </row>
    <row r="44" spans="1:10" x14ac:dyDescent="0.2">
      <c r="A44" s="7" t="s">
        <v>10</v>
      </c>
      <c r="B44" s="119"/>
      <c r="C44" s="8"/>
      <c r="D44" s="9"/>
      <c r="E44" s="9"/>
      <c r="F44" s="15"/>
      <c r="G44" s="9"/>
      <c r="H44" s="15"/>
      <c r="I44" s="17"/>
      <c r="J44" s="4"/>
    </row>
    <row r="45" spans="1:10" ht="13.5" thickBot="1" x14ac:dyDescent="0.25">
      <c r="A45" s="7" t="s">
        <v>11</v>
      </c>
      <c r="B45" s="119"/>
      <c r="C45" s="8"/>
      <c r="D45" s="9"/>
      <c r="E45" s="9"/>
      <c r="F45" s="15"/>
      <c r="G45" s="9"/>
      <c r="H45" s="15"/>
      <c r="I45" s="17"/>
      <c r="J45" s="4"/>
    </row>
    <row r="46" spans="1:10" ht="13.5" thickBot="1" x14ac:dyDescent="0.25">
      <c r="A46" s="154" t="s">
        <v>16</v>
      </c>
      <c r="B46" s="155"/>
      <c r="C46" s="155"/>
      <c r="D46" s="155"/>
      <c r="E46" s="155"/>
      <c r="F46" s="155"/>
      <c r="G46" s="155"/>
      <c r="H46" s="156"/>
      <c r="I46" s="20">
        <f>SUM(I41:I41)</f>
        <v>0</v>
      </c>
      <c r="J46" s="5"/>
    </row>
    <row r="47" spans="1:10" ht="13.5" thickBot="1" x14ac:dyDescent="0.25">
      <c r="A47" s="93"/>
      <c r="B47" s="122"/>
      <c r="C47" s="94"/>
      <c r="D47" s="94"/>
      <c r="E47" s="94"/>
      <c r="F47" s="94"/>
      <c r="G47" s="94"/>
      <c r="H47" s="95" t="s">
        <v>28</v>
      </c>
      <c r="I47" s="96">
        <f>I12+I21+I30+I39+I46</f>
        <v>0</v>
      </c>
      <c r="J47" s="14"/>
    </row>
    <row r="48" spans="1:10" ht="17.25" customHeight="1" thickBot="1" x14ac:dyDescent="0.25">
      <c r="A48" s="79"/>
      <c r="B48" s="123"/>
      <c r="C48" s="80"/>
      <c r="D48" s="81" t="s">
        <v>27</v>
      </c>
      <c r="E48" s="82">
        <v>0</v>
      </c>
      <c r="F48" s="83"/>
      <c r="G48" s="83"/>
      <c r="H48" s="83"/>
      <c r="I48" s="84"/>
      <c r="J48" s="78">
        <f>E48*I47</f>
        <v>0</v>
      </c>
    </row>
    <row r="49" spans="1:10" ht="12.75" customHeight="1" x14ac:dyDescent="0.2">
      <c r="A49" s="54"/>
      <c r="B49" s="104" t="s">
        <v>34</v>
      </c>
      <c r="C49" s="61"/>
      <c r="D49" s="61"/>
      <c r="E49" s="61"/>
      <c r="F49" s="62"/>
      <c r="G49" s="151" t="s">
        <v>17</v>
      </c>
      <c r="H49" s="152"/>
      <c r="I49" s="152"/>
      <c r="J49" s="153"/>
    </row>
    <row r="50" spans="1:10" x14ac:dyDescent="0.2">
      <c r="A50" s="58"/>
      <c r="B50" s="108" t="s">
        <v>40</v>
      </c>
      <c r="C50" s="63"/>
      <c r="D50" s="63"/>
      <c r="E50" s="63"/>
      <c r="F50" s="64"/>
      <c r="G50" s="152"/>
      <c r="H50" s="152"/>
      <c r="I50" s="152"/>
      <c r="J50" s="153"/>
    </row>
    <row r="51" spans="1:10" ht="12.75" customHeight="1" x14ac:dyDescent="0.2">
      <c r="A51" s="59"/>
      <c r="B51" s="108" t="s">
        <v>39</v>
      </c>
      <c r="C51" s="114"/>
      <c r="D51" s="114"/>
      <c r="E51" s="114"/>
      <c r="F51" s="115"/>
      <c r="G51" s="151"/>
      <c r="H51" s="152"/>
      <c r="I51" s="152"/>
      <c r="J51" s="153"/>
    </row>
    <row r="52" spans="1:10" x14ac:dyDescent="0.2">
      <c r="A52" s="55"/>
      <c r="B52" s="105" t="s">
        <v>30</v>
      </c>
      <c r="C52" s="65"/>
      <c r="D52" s="65"/>
      <c r="E52" s="65"/>
      <c r="F52" s="66"/>
      <c r="G52" s="42"/>
      <c r="H52" s="41"/>
      <c r="I52" s="41"/>
      <c r="J52" s="43"/>
    </row>
    <row r="53" spans="1:10" x14ac:dyDescent="0.2">
      <c r="A53" s="56" t="s">
        <v>32</v>
      </c>
      <c r="B53" s="106" t="s">
        <v>31</v>
      </c>
      <c r="C53" s="67"/>
      <c r="D53" s="68" t="s">
        <v>37</v>
      </c>
      <c r="E53" s="63"/>
      <c r="F53" s="64"/>
      <c r="G53" s="34"/>
      <c r="H53" s="12"/>
      <c r="I53" s="38"/>
      <c r="J53" s="39"/>
    </row>
    <row r="54" spans="1:10" x14ac:dyDescent="0.2">
      <c r="A54" s="55"/>
      <c r="B54" s="107" t="s">
        <v>24</v>
      </c>
      <c r="C54" s="63"/>
      <c r="D54" s="63"/>
      <c r="E54" s="63"/>
      <c r="F54" s="64"/>
      <c r="G54" s="24" t="s">
        <v>25</v>
      </c>
      <c r="H54" s="22"/>
      <c r="I54" s="25"/>
      <c r="J54" s="23" t="s">
        <v>1</v>
      </c>
    </row>
    <row r="55" spans="1:10" x14ac:dyDescent="0.2">
      <c r="A55" s="57"/>
      <c r="B55" s="107" t="s">
        <v>33</v>
      </c>
      <c r="C55" s="63"/>
      <c r="D55" s="63"/>
      <c r="E55" s="63"/>
      <c r="F55" s="64"/>
      <c r="G55" s="24"/>
      <c r="H55" s="22"/>
      <c r="I55" s="25"/>
      <c r="J55" s="23"/>
    </row>
    <row r="56" spans="1:10" x14ac:dyDescent="0.2">
      <c r="A56" s="26" t="s">
        <v>36</v>
      </c>
      <c r="B56" s="124"/>
      <c r="C56" s="22"/>
      <c r="D56" s="27">
        <v>44347</v>
      </c>
      <c r="E56" s="28" t="s">
        <v>21</v>
      </c>
      <c r="F56" s="40">
        <v>44376</v>
      </c>
      <c r="G56" s="34"/>
      <c r="H56" s="12"/>
      <c r="I56" s="38"/>
      <c r="J56" s="39"/>
    </row>
    <row r="57" spans="1:10" x14ac:dyDescent="0.2">
      <c r="A57" s="29" t="s">
        <v>22</v>
      </c>
      <c r="B57" s="125"/>
      <c r="C57" s="30"/>
      <c r="D57" s="31"/>
      <c r="E57" s="32" t="s">
        <v>23</v>
      </c>
      <c r="F57" s="45"/>
      <c r="G57" s="35" t="s">
        <v>26</v>
      </c>
      <c r="H57" s="30"/>
      <c r="I57" s="33"/>
      <c r="J57" s="36" t="s">
        <v>1</v>
      </c>
    </row>
  </sheetData>
  <protectedRanges>
    <protectedRange sqref="A49:J49 A52:J57 C50:J51 J2:J47 A2:H48" name="Range1"/>
    <protectedRange sqref="A50:B51" name="Range1_5"/>
  </protectedRanges>
  <mergeCells count="10">
    <mergeCell ref="C2:D2"/>
    <mergeCell ref="E2:F2"/>
    <mergeCell ref="G2:H2"/>
    <mergeCell ref="A12:H12"/>
    <mergeCell ref="A1:J1"/>
    <mergeCell ref="G49:J51"/>
    <mergeCell ref="A46:H46"/>
    <mergeCell ref="A21:H21"/>
    <mergeCell ref="A30:H30"/>
    <mergeCell ref="A39:H39"/>
  </mergeCells>
  <phoneticPr fontId="3" type="noConversion"/>
  <printOptions horizontalCentered="1" verticalCentered="1"/>
  <pageMargins left="0.5" right="0.5" top="0.25" bottom="0.2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58"/>
  <sheetViews>
    <sheetView zoomScale="110" zoomScaleNormal="110" workbookViewId="0">
      <selection activeCell="F26" sqref="F26"/>
    </sheetView>
  </sheetViews>
  <sheetFormatPr defaultRowHeight="12.75" x14ac:dyDescent="0.2"/>
  <cols>
    <col min="2" max="2" width="7.140625" style="126" customWidth="1"/>
    <col min="3" max="9" width="8.7109375" customWidth="1"/>
    <col min="10" max="10" width="13.7109375" style="2" customWidth="1"/>
  </cols>
  <sheetData>
    <row r="1" spans="1:10" x14ac:dyDescent="0.2">
      <c r="A1" s="160" t="s">
        <v>41</v>
      </c>
      <c r="B1" s="160"/>
      <c r="C1" s="161"/>
      <c r="D1" s="161"/>
      <c r="E1" s="161"/>
      <c r="F1" s="161"/>
      <c r="G1" s="161"/>
      <c r="H1" s="161"/>
      <c r="I1" s="161"/>
      <c r="J1" s="161"/>
    </row>
    <row r="2" spans="1:10" ht="15.75" customHeight="1" x14ac:dyDescent="0.2">
      <c r="A2" s="6" t="s">
        <v>19</v>
      </c>
      <c r="B2" s="11">
        <v>2025</v>
      </c>
      <c r="C2" s="158" t="s">
        <v>2</v>
      </c>
      <c r="D2" s="158"/>
      <c r="E2" s="159" t="s">
        <v>3</v>
      </c>
      <c r="F2" s="159"/>
      <c r="G2" s="159" t="s">
        <v>4</v>
      </c>
      <c r="H2" s="159"/>
      <c r="I2" s="1"/>
      <c r="J2" s="3"/>
    </row>
    <row r="3" spans="1:10" s="72" customFormat="1" ht="23.25" customHeight="1" x14ac:dyDescent="0.2">
      <c r="A3" s="69" t="s">
        <v>0</v>
      </c>
      <c r="B3" s="70" t="s">
        <v>1</v>
      </c>
      <c r="C3" s="74" t="s">
        <v>14</v>
      </c>
      <c r="D3" s="74" t="s">
        <v>15</v>
      </c>
      <c r="E3" s="74" t="s">
        <v>14</v>
      </c>
      <c r="F3" s="74" t="s">
        <v>15</v>
      </c>
      <c r="G3" s="75" t="s">
        <v>14</v>
      </c>
      <c r="H3" s="75" t="s">
        <v>15</v>
      </c>
      <c r="I3" s="76" t="s">
        <v>5</v>
      </c>
      <c r="J3" s="77" t="s">
        <v>6</v>
      </c>
    </row>
    <row r="4" spans="1:10" x14ac:dyDescent="0.2">
      <c r="A4" s="7" t="s">
        <v>7</v>
      </c>
      <c r="B4" s="118"/>
      <c r="C4" s="8"/>
      <c r="D4" s="9"/>
      <c r="E4" s="9"/>
      <c r="F4" s="15"/>
      <c r="G4" s="9"/>
      <c r="H4" s="15"/>
      <c r="I4" s="16"/>
      <c r="J4" s="4"/>
    </row>
    <row r="5" spans="1:10" x14ac:dyDescent="0.2">
      <c r="A5" s="7" t="s">
        <v>8</v>
      </c>
      <c r="B5" s="119">
        <f>'June 2025'!B41+1</f>
        <v>44377</v>
      </c>
      <c r="C5" s="8"/>
      <c r="D5" s="9"/>
      <c r="E5" s="9"/>
      <c r="F5" s="15"/>
      <c r="G5" s="9"/>
      <c r="H5" s="15"/>
      <c r="I5" s="16">
        <f t="shared" ref="I5:I10" si="0">((F5-C5+(F5&lt;C5))-((E5-D5+(E5&lt;D5))-(H5-G5+(H5&lt;G5))))*24</f>
        <v>0</v>
      </c>
      <c r="J5" s="4"/>
    </row>
    <row r="6" spans="1:10" x14ac:dyDescent="0.2">
      <c r="A6" s="7" t="s">
        <v>9</v>
      </c>
      <c r="B6" s="119">
        <f>'June 2025'!B41+2</f>
        <v>44378</v>
      </c>
      <c r="C6" s="8"/>
      <c r="D6" s="9"/>
      <c r="E6" s="9"/>
      <c r="F6" s="15"/>
      <c r="G6" s="9"/>
      <c r="H6" s="15"/>
      <c r="I6" s="16">
        <f t="shared" si="0"/>
        <v>0</v>
      </c>
      <c r="J6" s="4"/>
    </row>
    <row r="7" spans="1:10" ht="13.5" customHeight="1" x14ac:dyDescent="0.2">
      <c r="A7" s="7" t="s">
        <v>10</v>
      </c>
      <c r="B7" s="119">
        <f>'June 2025'!B41+3</f>
        <v>44379</v>
      </c>
      <c r="C7" s="8"/>
      <c r="D7" s="9"/>
      <c r="E7" s="9"/>
      <c r="F7" s="15"/>
      <c r="G7" s="9"/>
      <c r="H7" s="15"/>
      <c r="I7" s="16">
        <f t="shared" si="0"/>
        <v>0</v>
      </c>
      <c r="J7" s="4"/>
    </row>
    <row r="8" spans="1:10" x14ac:dyDescent="0.2">
      <c r="A8" s="7" t="s">
        <v>11</v>
      </c>
      <c r="B8" s="119">
        <f>'June 2025'!B41+4</f>
        <v>44380</v>
      </c>
      <c r="C8" s="8"/>
      <c r="D8" s="9"/>
      <c r="E8" s="9"/>
      <c r="F8" s="15"/>
      <c r="G8" s="9"/>
      <c r="H8" s="15"/>
      <c r="I8" s="16">
        <f t="shared" si="0"/>
        <v>0</v>
      </c>
      <c r="J8" s="4"/>
    </row>
    <row r="9" spans="1:10" x14ac:dyDescent="0.2">
      <c r="A9" s="7" t="s">
        <v>12</v>
      </c>
      <c r="B9" s="119">
        <f>'June 2025'!B41+5</f>
        <v>44381</v>
      </c>
      <c r="C9" s="8"/>
      <c r="D9" s="9"/>
      <c r="E9" s="9"/>
      <c r="F9" s="15"/>
      <c r="G9" s="9"/>
      <c r="H9" s="15"/>
      <c r="I9" s="16">
        <f t="shared" si="0"/>
        <v>0</v>
      </c>
      <c r="J9" s="4"/>
    </row>
    <row r="10" spans="1:10" ht="13.5" thickBot="1" x14ac:dyDescent="0.25">
      <c r="A10" s="85" t="s">
        <v>13</v>
      </c>
      <c r="B10" s="119">
        <f>'June 2025'!B41+6</f>
        <v>44382</v>
      </c>
      <c r="C10" s="8"/>
      <c r="D10" s="9"/>
      <c r="E10" s="9"/>
      <c r="F10" s="15"/>
      <c r="G10" s="9"/>
      <c r="H10" s="15"/>
      <c r="I10" s="17">
        <f t="shared" si="0"/>
        <v>0</v>
      </c>
      <c r="J10" s="4"/>
    </row>
    <row r="11" spans="1:10" ht="13.5" customHeight="1" thickBot="1" x14ac:dyDescent="0.25">
      <c r="A11" s="154" t="s">
        <v>16</v>
      </c>
      <c r="B11" s="155"/>
      <c r="C11" s="155"/>
      <c r="D11" s="155"/>
      <c r="E11" s="155"/>
      <c r="F11" s="155"/>
      <c r="G11" s="155"/>
      <c r="H11" s="156"/>
      <c r="I11" s="20">
        <f>SUM(I5:I10)</f>
        <v>0</v>
      </c>
      <c r="J11" s="4"/>
    </row>
    <row r="12" spans="1:10" x14ac:dyDescent="0.2">
      <c r="A12" s="92"/>
      <c r="B12" s="121"/>
      <c r="C12" s="90" t="s">
        <v>14</v>
      </c>
      <c r="D12" s="90" t="s">
        <v>15</v>
      </c>
      <c r="E12" s="90" t="s">
        <v>14</v>
      </c>
      <c r="F12" s="90" t="s">
        <v>15</v>
      </c>
      <c r="G12" s="90" t="s">
        <v>14</v>
      </c>
      <c r="H12" s="91" t="s">
        <v>15</v>
      </c>
      <c r="I12" s="19"/>
      <c r="J12" s="4"/>
    </row>
    <row r="13" spans="1:10" x14ac:dyDescent="0.2">
      <c r="A13" s="7" t="s">
        <v>7</v>
      </c>
      <c r="B13" s="119">
        <f>'June 2025'!B41+7</f>
        <v>44383</v>
      </c>
      <c r="C13" s="8"/>
      <c r="D13" s="9"/>
      <c r="E13" s="9"/>
      <c r="F13" s="15"/>
      <c r="G13" s="9"/>
      <c r="H13" s="15"/>
      <c r="I13" s="16">
        <f t="shared" ref="I13:I19" si="1">((F13-C13+(F13&lt;C13))-((E13-D13+(E13&lt;D13))-(H13-G13+(H13&lt;G13))))*24</f>
        <v>0</v>
      </c>
      <c r="J13" s="4"/>
    </row>
    <row r="14" spans="1:10" x14ac:dyDescent="0.2">
      <c r="A14" s="7" t="s">
        <v>8</v>
      </c>
      <c r="B14" s="119">
        <f>'June 2025'!B41+8</f>
        <v>44384</v>
      </c>
      <c r="C14" s="8"/>
      <c r="D14" s="9"/>
      <c r="E14" s="9"/>
      <c r="F14" s="15"/>
      <c r="G14" s="9"/>
      <c r="H14" s="15"/>
      <c r="I14" s="16">
        <f t="shared" si="1"/>
        <v>0</v>
      </c>
      <c r="J14" s="4"/>
    </row>
    <row r="15" spans="1:10" x14ac:dyDescent="0.2">
      <c r="A15" s="7" t="s">
        <v>9</v>
      </c>
      <c r="B15" s="119">
        <f>'June 2025'!B41+9</f>
        <v>44385</v>
      </c>
      <c r="C15" s="8"/>
      <c r="D15" s="9"/>
      <c r="E15" s="9"/>
      <c r="F15" s="15"/>
      <c r="G15" s="9"/>
      <c r="H15" s="15"/>
      <c r="I15" s="16">
        <f t="shared" si="1"/>
        <v>0</v>
      </c>
      <c r="J15" s="4"/>
    </row>
    <row r="16" spans="1:10" x14ac:dyDescent="0.2">
      <c r="A16" s="7" t="s">
        <v>10</v>
      </c>
      <c r="B16" s="119">
        <f>'June 2025'!B41+10</f>
        <v>44386</v>
      </c>
      <c r="C16" s="8"/>
      <c r="D16" s="9"/>
      <c r="E16" s="9"/>
      <c r="F16" s="15"/>
      <c r="G16" s="9"/>
      <c r="H16" s="15"/>
      <c r="I16" s="16">
        <f t="shared" si="1"/>
        <v>0</v>
      </c>
      <c r="J16" s="4"/>
    </row>
    <row r="17" spans="1:10" x14ac:dyDescent="0.2">
      <c r="A17" s="7" t="s">
        <v>11</v>
      </c>
      <c r="B17" s="119">
        <f>'June 2025'!B41+11</f>
        <v>44387</v>
      </c>
      <c r="C17" s="8"/>
      <c r="D17" s="9"/>
      <c r="E17" s="9"/>
      <c r="F17" s="15"/>
      <c r="G17" s="9"/>
      <c r="H17" s="15"/>
      <c r="I17" s="16">
        <f t="shared" si="1"/>
        <v>0</v>
      </c>
      <c r="J17" s="4"/>
    </row>
    <row r="18" spans="1:10" x14ac:dyDescent="0.2">
      <c r="A18" s="7" t="s">
        <v>12</v>
      </c>
      <c r="B18" s="119">
        <f>'June 2025'!B41+12</f>
        <v>44388</v>
      </c>
      <c r="C18" s="8"/>
      <c r="D18" s="9"/>
      <c r="E18" s="9"/>
      <c r="F18" s="15"/>
      <c r="G18" s="9"/>
      <c r="H18" s="15"/>
      <c r="I18" s="16">
        <f t="shared" si="1"/>
        <v>0</v>
      </c>
      <c r="J18" s="4"/>
    </row>
    <row r="19" spans="1:10" ht="13.5" thickBot="1" x14ac:dyDescent="0.25">
      <c r="A19" s="85" t="s">
        <v>13</v>
      </c>
      <c r="B19" s="119">
        <f>'June 2025'!B41+13</f>
        <v>44389</v>
      </c>
      <c r="C19" s="8"/>
      <c r="D19" s="9"/>
      <c r="E19" s="9"/>
      <c r="F19" s="15"/>
      <c r="G19" s="9"/>
      <c r="H19" s="15"/>
      <c r="I19" s="17">
        <f t="shared" si="1"/>
        <v>0</v>
      </c>
      <c r="J19" s="4"/>
    </row>
    <row r="20" spans="1:10" ht="13.5" thickBot="1" x14ac:dyDescent="0.25">
      <c r="A20" s="154" t="s">
        <v>16</v>
      </c>
      <c r="B20" s="155"/>
      <c r="C20" s="155"/>
      <c r="D20" s="155"/>
      <c r="E20" s="155"/>
      <c r="F20" s="155"/>
      <c r="G20" s="155"/>
      <c r="H20" s="156"/>
      <c r="I20" s="20">
        <f>SUM(I13:I19)</f>
        <v>0</v>
      </c>
      <c r="J20" s="4"/>
    </row>
    <row r="21" spans="1:10" x14ac:dyDescent="0.2">
      <c r="A21" s="92"/>
      <c r="B21" s="121"/>
      <c r="C21" s="90" t="s">
        <v>14</v>
      </c>
      <c r="D21" s="90" t="s">
        <v>15</v>
      </c>
      <c r="E21" s="90" t="s">
        <v>14</v>
      </c>
      <c r="F21" s="90" t="s">
        <v>15</v>
      </c>
      <c r="G21" s="90" t="s">
        <v>14</v>
      </c>
      <c r="H21" s="91" t="s">
        <v>15</v>
      </c>
      <c r="I21" s="18"/>
      <c r="J21" s="4"/>
    </row>
    <row r="22" spans="1:10" x14ac:dyDescent="0.2">
      <c r="A22" s="7" t="s">
        <v>7</v>
      </c>
      <c r="B22" s="119">
        <f>'June 2025'!B41+14</f>
        <v>44390</v>
      </c>
      <c r="C22" s="8"/>
      <c r="D22" s="9"/>
      <c r="E22" s="9"/>
      <c r="F22" s="15"/>
      <c r="G22" s="9"/>
      <c r="H22" s="15"/>
      <c r="I22" s="16">
        <f t="shared" ref="I22:I28" si="2">((F22-C22+(F22&lt;C22))-((E22-D22+(E22&lt;D22))-(H22-G22+(H22&lt;G22))))*24</f>
        <v>0</v>
      </c>
      <c r="J22" s="4"/>
    </row>
    <row r="23" spans="1:10" x14ac:dyDescent="0.2">
      <c r="A23" s="7" t="s">
        <v>8</v>
      </c>
      <c r="B23" s="119">
        <f>'June 2025'!B41+15</f>
        <v>44391</v>
      </c>
      <c r="C23" s="8"/>
      <c r="D23" s="9"/>
      <c r="E23" s="9"/>
      <c r="F23" s="15"/>
      <c r="G23" s="9"/>
      <c r="H23" s="15"/>
      <c r="I23" s="16">
        <f t="shared" si="2"/>
        <v>0</v>
      </c>
      <c r="J23" s="4"/>
    </row>
    <row r="24" spans="1:10" x14ac:dyDescent="0.2">
      <c r="A24" s="7" t="s">
        <v>9</v>
      </c>
      <c r="B24" s="119">
        <f>'June 2025'!B41+16</f>
        <v>44392</v>
      </c>
      <c r="C24" s="8"/>
      <c r="D24" s="9"/>
      <c r="E24" s="9"/>
      <c r="F24" s="15"/>
      <c r="G24" s="9"/>
      <c r="H24" s="15"/>
      <c r="I24" s="16">
        <f t="shared" si="2"/>
        <v>0</v>
      </c>
      <c r="J24" s="4"/>
    </row>
    <row r="25" spans="1:10" x14ac:dyDescent="0.2">
      <c r="A25" s="7" t="s">
        <v>10</v>
      </c>
      <c r="B25" s="119">
        <f>'June 2025'!B41+17</f>
        <v>44393</v>
      </c>
      <c r="C25" s="8"/>
      <c r="D25" s="9"/>
      <c r="E25" s="9"/>
      <c r="F25" s="15"/>
      <c r="G25" s="9"/>
      <c r="H25" s="15"/>
      <c r="I25" s="16">
        <f t="shared" si="2"/>
        <v>0</v>
      </c>
      <c r="J25" s="4"/>
    </row>
    <row r="26" spans="1:10" x14ac:dyDescent="0.2">
      <c r="A26" s="7" t="s">
        <v>11</v>
      </c>
      <c r="B26" s="119">
        <f>'June 2025'!B41+18</f>
        <v>44394</v>
      </c>
      <c r="C26" s="8"/>
      <c r="D26" s="9"/>
      <c r="E26" s="9"/>
      <c r="F26" s="15"/>
      <c r="G26" s="9"/>
      <c r="H26" s="15"/>
      <c r="I26" s="16">
        <f t="shared" si="2"/>
        <v>0</v>
      </c>
      <c r="J26" s="4"/>
    </row>
    <row r="27" spans="1:10" x14ac:dyDescent="0.2">
      <c r="A27" s="7" t="s">
        <v>12</v>
      </c>
      <c r="B27" s="119">
        <f>'June 2025'!B41+19</f>
        <v>44395</v>
      </c>
      <c r="C27" s="8"/>
      <c r="D27" s="9"/>
      <c r="E27" s="9"/>
      <c r="F27" s="15"/>
      <c r="G27" s="9"/>
      <c r="H27" s="15"/>
      <c r="I27" s="16">
        <f t="shared" si="2"/>
        <v>0</v>
      </c>
      <c r="J27" s="4"/>
    </row>
    <row r="28" spans="1:10" ht="13.5" thickBot="1" x14ac:dyDescent="0.25">
      <c r="A28" s="85" t="s">
        <v>13</v>
      </c>
      <c r="B28" s="119">
        <f>'June 2025'!B41+20</f>
        <v>44396</v>
      </c>
      <c r="C28" s="8"/>
      <c r="D28" s="9"/>
      <c r="E28" s="9"/>
      <c r="F28" s="15"/>
      <c r="G28" s="9"/>
      <c r="H28" s="15"/>
      <c r="I28" s="17">
        <f t="shared" si="2"/>
        <v>0</v>
      </c>
      <c r="J28" s="4"/>
    </row>
    <row r="29" spans="1:10" ht="13.5" thickBot="1" x14ac:dyDescent="0.25">
      <c r="A29" s="154" t="s">
        <v>16</v>
      </c>
      <c r="B29" s="155"/>
      <c r="C29" s="155"/>
      <c r="D29" s="155"/>
      <c r="E29" s="155"/>
      <c r="F29" s="155"/>
      <c r="G29" s="155"/>
      <c r="H29" s="157"/>
      <c r="I29" s="20">
        <f>SUM(I22:I28)</f>
        <v>0</v>
      </c>
      <c r="J29" s="4"/>
    </row>
    <row r="30" spans="1:10" x14ac:dyDescent="0.2">
      <c r="A30" s="92"/>
      <c r="B30" s="121"/>
      <c r="C30" s="90" t="s">
        <v>14</v>
      </c>
      <c r="D30" s="90" t="s">
        <v>15</v>
      </c>
      <c r="E30" s="90" t="s">
        <v>14</v>
      </c>
      <c r="F30" s="90" t="s">
        <v>15</v>
      </c>
      <c r="G30" s="90" t="s">
        <v>14</v>
      </c>
      <c r="H30" s="91" t="s">
        <v>15</v>
      </c>
      <c r="I30" s="18"/>
      <c r="J30" s="4"/>
    </row>
    <row r="31" spans="1:10" x14ac:dyDescent="0.2">
      <c r="A31" s="7" t="s">
        <v>7</v>
      </c>
      <c r="B31" s="119">
        <f>'June 2025'!B41+21</f>
        <v>44397</v>
      </c>
      <c r="C31" s="8"/>
      <c r="D31" s="9"/>
      <c r="E31" s="9"/>
      <c r="F31" s="15"/>
      <c r="G31" s="9"/>
      <c r="H31" s="15"/>
      <c r="I31" s="16">
        <f>((F31-C31+(F31&lt;C31))-((E31-D31+(E31&lt;D31))-(H31-G31+(H31&lt;G31))))*24</f>
        <v>0</v>
      </c>
      <c r="J31" s="4"/>
    </row>
    <row r="32" spans="1:10" x14ac:dyDescent="0.2">
      <c r="A32" s="7" t="s">
        <v>8</v>
      </c>
      <c r="B32" s="119">
        <f>'June 2025'!B41+22</f>
        <v>44398</v>
      </c>
      <c r="C32" s="8"/>
      <c r="D32" s="9"/>
      <c r="E32" s="9"/>
      <c r="F32" s="15"/>
      <c r="G32" s="9"/>
      <c r="H32" s="15"/>
      <c r="I32" s="16">
        <f t="shared" ref="I32" si="3">((F32-C32+(F32&lt;C32))-((E32-D32+(E32&lt;D32))-(H32-G32+(H32&lt;G32))))*24</f>
        <v>0</v>
      </c>
      <c r="J32" s="4"/>
    </row>
    <row r="33" spans="1:10" x14ac:dyDescent="0.2">
      <c r="A33" s="7" t="s">
        <v>9</v>
      </c>
      <c r="B33" s="119">
        <f>'June 2025'!B41+23</f>
        <v>44399</v>
      </c>
      <c r="C33" s="8"/>
      <c r="D33" s="9"/>
      <c r="E33" s="9"/>
      <c r="F33" s="15"/>
      <c r="G33" s="9"/>
      <c r="H33" s="15"/>
      <c r="I33" s="16">
        <f t="shared" ref="I33:I45" si="4">((F33-C33+(F33&lt;C33))-((E33-D33+(E33&lt;D33))-(H33-G33+(H33&lt;G33))))*24</f>
        <v>0</v>
      </c>
      <c r="J33" s="4"/>
    </row>
    <row r="34" spans="1:10" x14ac:dyDescent="0.2">
      <c r="A34" s="7" t="s">
        <v>10</v>
      </c>
      <c r="B34" s="119">
        <f>'June 2025'!B41+24</f>
        <v>44400</v>
      </c>
      <c r="C34" s="8"/>
      <c r="D34" s="9"/>
      <c r="E34" s="9"/>
      <c r="F34" s="15"/>
      <c r="G34" s="9"/>
      <c r="H34" s="15"/>
      <c r="I34" s="16">
        <f t="shared" si="4"/>
        <v>0</v>
      </c>
      <c r="J34" s="4"/>
    </row>
    <row r="35" spans="1:10" x14ac:dyDescent="0.2">
      <c r="A35" s="7" t="s">
        <v>11</v>
      </c>
      <c r="B35" s="119">
        <f>'June 2025'!B41+25</f>
        <v>44401</v>
      </c>
      <c r="C35" s="8"/>
      <c r="D35" s="9"/>
      <c r="E35" s="9"/>
      <c r="F35" s="15"/>
      <c r="G35" s="9"/>
      <c r="H35" s="15"/>
      <c r="I35" s="16">
        <f t="shared" si="4"/>
        <v>0</v>
      </c>
      <c r="J35" s="4"/>
    </row>
    <row r="36" spans="1:10" x14ac:dyDescent="0.2">
      <c r="A36" s="7" t="s">
        <v>12</v>
      </c>
      <c r="B36" s="119">
        <f>'June 2025'!B41+26</f>
        <v>44402</v>
      </c>
      <c r="C36" s="8"/>
      <c r="D36" s="9"/>
      <c r="E36" s="9"/>
      <c r="F36" s="15"/>
      <c r="G36" s="9"/>
      <c r="H36" s="15"/>
      <c r="I36" s="16">
        <f t="shared" si="4"/>
        <v>0</v>
      </c>
      <c r="J36" s="4"/>
    </row>
    <row r="37" spans="1:10" ht="13.5" thickBot="1" x14ac:dyDescent="0.25">
      <c r="A37" s="85" t="s">
        <v>13</v>
      </c>
      <c r="B37" s="119">
        <f>'June 2025'!B41+27</f>
        <v>44403</v>
      </c>
      <c r="C37" s="8"/>
      <c r="D37" s="9"/>
      <c r="E37" s="9"/>
      <c r="F37" s="15"/>
      <c r="G37" s="9"/>
      <c r="H37" s="15"/>
      <c r="I37" s="16">
        <f t="shared" si="4"/>
        <v>0</v>
      </c>
      <c r="J37" s="4"/>
    </row>
    <row r="38" spans="1:10" ht="13.5" thickBot="1" x14ac:dyDescent="0.25">
      <c r="A38" s="154" t="s">
        <v>16</v>
      </c>
      <c r="B38" s="155"/>
      <c r="C38" s="155"/>
      <c r="D38" s="155"/>
      <c r="E38" s="155"/>
      <c r="F38" s="155"/>
      <c r="G38" s="155"/>
      <c r="H38" s="156"/>
      <c r="I38" s="20">
        <f>SUM(I31:I37)</f>
        <v>0</v>
      </c>
      <c r="J38" s="5"/>
    </row>
    <row r="39" spans="1:10" x14ac:dyDescent="0.2">
      <c r="A39" s="92"/>
      <c r="B39" s="121"/>
      <c r="C39" s="90" t="s">
        <v>14</v>
      </c>
      <c r="D39" s="90" t="s">
        <v>15</v>
      </c>
      <c r="E39" s="90" t="s">
        <v>14</v>
      </c>
      <c r="F39" s="90" t="s">
        <v>15</v>
      </c>
      <c r="G39" s="90" t="s">
        <v>14</v>
      </c>
      <c r="H39" s="91" t="s">
        <v>15</v>
      </c>
      <c r="I39" s="18"/>
      <c r="J39" s="4"/>
    </row>
    <row r="40" spans="1:10" x14ac:dyDescent="0.2">
      <c r="A40" s="147" t="s">
        <v>7</v>
      </c>
      <c r="B40" s="129">
        <f>'June 2025'!B41+28</f>
        <v>44404</v>
      </c>
      <c r="C40" s="8"/>
      <c r="D40" s="9"/>
      <c r="E40" s="9"/>
      <c r="F40" s="15"/>
      <c r="G40" s="9"/>
      <c r="H40" s="15"/>
      <c r="I40" s="16">
        <f t="shared" si="4"/>
        <v>0</v>
      </c>
      <c r="J40" s="4"/>
    </row>
    <row r="41" spans="1:10" x14ac:dyDescent="0.2">
      <c r="A41" s="116" t="s">
        <v>8</v>
      </c>
      <c r="B41" s="129">
        <f>'June 2025'!B41+29</f>
        <v>44405</v>
      </c>
      <c r="C41" s="8"/>
      <c r="D41" s="9"/>
      <c r="E41" s="9"/>
      <c r="F41" s="15"/>
      <c r="G41" s="9"/>
      <c r="H41" s="15"/>
      <c r="I41" s="16">
        <f t="shared" si="4"/>
        <v>0</v>
      </c>
      <c r="J41" s="109"/>
    </row>
    <row r="42" spans="1:10" x14ac:dyDescent="0.2">
      <c r="A42" s="116" t="s">
        <v>9</v>
      </c>
      <c r="B42" s="129">
        <f>'June 2025'!B41+30</f>
        <v>44406</v>
      </c>
      <c r="C42" s="8"/>
      <c r="D42" s="9"/>
      <c r="E42" s="9"/>
      <c r="F42" s="15"/>
      <c r="G42" s="9"/>
      <c r="H42" s="15"/>
      <c r="I42" s="16">
        <f t="shared" si="4"/>
        <v>0</v>
      </c>
      <c r="J42" s="109"/>
    </row>
    <row r="43" spans="1:10" x14ac:dyDescent="0.2">
      <c r="A43" s="7" t="s">
        <v>10</v>
      </c>
      <c r="B43" s="129">
        <f>'June 2025'!B41+31</f>
        <v>44407</v>
      </c>
      <c r="C43" s="8"/>
      <c r="D43" s="9"/>
      <c r="E43" s="9"/>
      <c r="F43" s="15"/>
      <c r="G43" s="9"/>
      <c r="H43" s="15"/>
      <c r="I43" s="16">
        <f t="shared" si="4"/>
        <v>0</v>
      </c>
      <c r="J43" s="5"/>
    </row>
    <row r="44" spans="1:10" x14ac:dyDescent="0.2">
      <c r="A44" s="7" t="s">
        <v>11</v>
      </c>
      <c r="B44" s="129"/>
      <c r="C44" s="136"/>
      <c r="D44" s="136"/>
      <c r="E44" s="137"/>
      <c r="F44" s="137"/>
      <c r="G44" s="137"/>
      <c r="H44" s="137"/>
      <c r="I44" s="16">
        <f t="shared" si="4"/>
        <v>0</v>
      </c>
      <c r="J44" s="138"/>
    </row>
    <row r="45" spans="1:10" ht="13.5" thickBot="1" x14ac:dyDescent="0.25">
      <c r="A45" s="7" t="s">
        <v>12</v>
      </c>
      <c r="B45" s="148"/>
      <c r="C45" s="133"/>
      <c r="D45" s="133"/>
      <c r="E45" s="134"/>
      <c r="F45" s="134"/>
      <c r="G45" s="134"/>
      <c r="H45" s="135"/>
      <c r="I45" s="16">
        <f t="shared" si="4"/>
        <v>0</v>
      </c>
      <c r="J45" s="138"/>
    </row>
    <row r="46" spans="1:10" ht="13.5" thickBot="1" x14ac:dyDescent="0.25">
      <c r="A46" s="165" t="s">
        <v>16</v>
      </c>
      <c r="B46" s="155"/>
      <c r="C46" s="155"/>
      <c r="D46" s="155"/>
      <c r="E46" s="155"/>
      <c r="F46" s="155"/>
      <c r="G46" s="155"/>
      <c r="H46" s="157"/>
      <c r="I46" s="20">
        <f>SUM(I40:I43)</f>
        <v>0</v>
      </c>
      <c r="J46" s="138"/>
    </row>
    <row r="47" spans="1:10" ht="13.5" thickBot="1" x14ac:dyDescent="0.25">
      <c r="A47" s="93"/>
      <c r="B47" s="122"/>
      <c r="C47" s="94"/>
      <c r="D47" s="94"/>
      <c r="E47" s="94"/>
      <c r="F47" s="94"/>
      <c r="G47" s="94"/>
      <c r="H47" s="95" t="s">
        <v>28</v>
      </c>
      <c r="I47" s="96">
        <f>I11+I20+I29+I38+I46</f>
        <v>0</v>
      </c>
      <c r="J47" s="14"/>
    </row>
    <row r="48" spans="1:10" ht="17.25" customHeight="1" thickBot="1" x14ac:dyDescent="0.25">
      <c r="A48" s="79"/>
      <c r="B48" s="123"/>
      <c r="C48" s="80"/>
      <c r="D48" s="81" t="s">
        <v>27</v>
      </c>
      <c r="E48" s="82">
        <v>0</v>
      </c>
      <c r="F48" s="83"/>
      <c r="G48" s="83"/>
      <c r="H48" s="83"/>
      <c r="I48" s="84"/>
      <c r="J48" s="78">
        <f>E48*I47</f>
        <v>0</v>
      </c>
    </row>
    <row r="49" spans="1:10" ht="12.75" customHeight="1" x14ac:dyDescent="0.2">
      <c r="A49" s="46"/>
      <c r="B49" s="104" t="s">
        <v>34</v>
      </c>
      <c r="C49" s="61"/>
      <c r="D49" s="61"/>
      <c r="E49" s="61"/>
      <c r="F49" s="62"/>
      <c r="G49" s="151" t="s">
        <v>17</v>
      </c>
      <c r="H49" s="152"/>
      <c r="I49" s="152"/>
      <c r="J49" s="153"/>
    </row>
    <row r="50" spans="1:10" x14ac:dyDescent="0.2">
      <c r="A50" s="58"/>
      <c r="B50" s="108"/>
      <c r="C50" s="63"/>
      <c r="D50" s="63"/>
      <c r="E50" s="63"/>
      <c r="F50" s="64"/>
      <c r="G50" s="152"/>
      <c r="H50" s="152"/>
      <c r="I50" s="152"/>
      <c r="J50" s="153"/>
    </row>
    <row r="51" spans="1:10" ht="12.75" customHeight="1" x14ac:dyDescent="0.2">
      <c r="A51" s="59"/>
      <c r="B51" s="108" t="s">
        <v>39</v>
      </c>
      <c r="C51" s="114"/>
      <c r="D51" s="114"/>
      <c r="E51" s="114"/>
      <c r="F51" s="115"/>
      <c r="G51" s="151"/>
      <c r="H51" s="152"/>
      <c r="I51" s="152"/>
      <c r="J51" s="153"/>
    </row>
    <row r="52" spans="1:10" x14ac:dyDescent="0.2">
      <c r="A52" s="47"/>
      <c r="B52" s="105" t="s">
        <v>30</v>
      </c>
      <c r="C52" s="65"/>
      <c r="D52" s="65"/>
      <c r="E52" s="65"/>
      <c r="F52" s="66"/>
      <c r="G52" s="42"/>
      <c r="H52" s="41"/>
      <c r="I52" s="41"/>
      <c r="J52" s="43"/>
    </row>
    <row r="53" spans="1:10" x14ac:dyDescent="0.2">
      <c r="A53" s="48" t="s">
        <v>32</v>
      </c>
      <c r="B53" s="106" t="s">
        <v>31</v>
      </c>
      <c r="C53" s="67"/>
      <c r="D53" s="68" t="s">
        <v>37</v>
      </c>
      <c r="E53" s="63"/>
      <c r="F53" s="64"/>
      <c r="G53" s="34"/>
      <c r="H53" s="12"/>
      <c r="I53" s="38"/>
      <c r="J53" s="39"/>
    </row>
    <row r="54" spans="1:10" x14ac:dyDescent="0.2">
      <c r="A54" s="47"/>
      <c r="B54" s="107" t="s">
        <v>24</v>
      </c>
      <c r="C54" s="63"/>
      <c r="D54" s="63"/>
      <c r="E54" s="63"/>
      <c r="F54" s="64"/>
      <c r="G54" s="24" t="s">
        <v>25</v>
      </c>
      <c r="H54" s="22"/>
      <c r="I54" s="25"/>
      <c r="J54" s="23" t="s">
        <v>1</v>
      </c>
    </row>
    <row r="55" spans="1:10" x14ac:dyDescent="0.2">
      <c r="A55" s="49"/>
      <c r="B55" s="107" t="s">
        <v>33</v>
      </c>
      <c r="C55" s="63"/>
      <c r="D55" s="63"/>
      <c r="E55" s="63"/>
      <c r="F55" s="64"/>
      <c r="G55" s="24"/>
      <c r="H55" s="22"/>
      <c r="I55" s="25"/>
      <c r="J55" s="23"/>
    </row>
    <row r="56" spans="1:10" x14ac:dyDescent="0.2">
      <c r="A56" s="26" t="s">
        <v>43</v>
      </c>
      <c r="B56" s="124"/>
      <c r="C56" s="22"/>
      <c r="D56" s="27">
        <v>44377</v>
      </c>
      <c r="E56" s="28" t="s">
        <v>21</v>
      </c>
      <c r="F56" s="40">
        <v>44407</v>
      </c>
      <c r="G56" s="34"/>
      <c r="H56" s="12"/>
      <c r="I56" s="38"/>
      <c r="J56" s="39"/>
    </row>
    <row r="57" spans="1:10" x14ac:dyDescent="0.2">
      <c r="A57" s="29" t="s">
        <v>22</v>
      </c>
      <c r="B57" s="125"/>
      <c r="C57" s="30"/>
      <c r="D57" s="31"/>
      <c r="E57" s="32" t="s">
        <v>23</v>
      </c>
      <c r="F57" s="45"/>
      <c r="G57" s="35" t="s">
        <v>26</v>
      </c>
      <c r="H57" s="30"/>
      <c r="I57" s="33"/>
      <c r="J57" s="36" t="s">
        <v>1</v>
      </c>
    </row>
    <row r="58" spans="1:10" x14ac:dyDescent="0.2">
      <c r="H58" s="13"/>
      <c r="I58" s="13"/>
      <c r="J58" s="44"/>
    </row>
  </sheetData>
  <protectedRanges>
    <protectedRange sqref="A49:J49 A52:J57 C50:J51 J2:J47 A2:H48" name="Range1"/>
    <protectedRange sqref="A50:B51" name="Range1_4"/>
  </protectedRanges>
  <mergeCells count="10">
    <mergeCell ref="C2:D2"/>
    <mergeCell ref="E2:F2"/>
    <mergeCell ref="G2:H2"/>
    <mergeCell ref="A1:J1"/>
    <mergeCell ref="G49:J51"/>
    <mergeCell ref="A38:H38"/>
    <mergeCell ref="A11:H11"/>
    <mergeCell ref="A20:H20"/>
    <mergeCell ref="A29:H29"/>
    <mergeCell ref="A46:H46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  <ignoredErrors>
    <ignoredError sqref="I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May 2025</vt:lpstr>
      <vt:lpstr>June 2025</vt:lpstr>
      <vt:lpstr>July 2025</vt:lpstr>
    </vt:vector>
  </TitlesOfParts>
  <Company>Pitt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Technology Department</dc:creator>
  <cp:lastModifiedBy>Sonny Barr</cp:lastModifiedBy>
  <cp:lastPrinted>2024-06-25T15:28:59Z</cp:lastPrinted>
  <dcterms:created xsi:type="dcterms:W3CDTF">2003-10-03T12:41:02Z</dcterms:created>
  <dcterms:modified xsi:type="dcterms:W3CDTF">2025-05-15T14:24:27Z</dcterms:modified>
</cp:coreProperties>
</file>